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ulmcveigh/Dropbox/Fluke_GPCR_MS/IJP_DDR/IJP_DDR_postreview/IJPDDR_postreview_090118/"/>
    </mc:Choice>
  </mc:AlternateContent>
  <bookViews>
    <workbookView xWindow="3220" yWindow="460" windowWidth="16240" windowHeight="15220" tabRatio="500"/>
  </bookViews>
  <sheets>
    <sheet name="Sheet1" sheetId="1" r:id="rId1"/>
    <sheet name="Sheet3" sheetId="3" r:id="rId2"/>
    <sheet name="Sheet2" sheetId="2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1" i="1" l="1"/>
  <c r="D150" i="1"/>
  <c r="D143" i="1"/>
  <c r="D140" i="1"/>
  <c r="D139" i="1"/>
  <c r="D133" i="1"/>
  <c r="D117" i="1"/>
  <c r="D116" i="1"/>
  <c r="D114" i="1"/>
  <c r="D113" i="1"/>
  <c r="D110" i="1"/>
  <c r="D108" i="1"/>
  <c r="D107" i="1"/>
  <c r="D106" i="1"/>
  <c r="D105" i="1"/>
  <c r="D104" i="1"/>
  <c r="D103" i="1"/>
  <c r="D50" i="1"/>
  <c r="D48" i="1"/>
  <c r="D47" i="1"/>
  <c r="D46" i="1"/>
  <c r="D45" i="1"/>
  <c r="D44" i="1"/>
  <c r="D43" i="1"/>
  <c r="D41" i="1"/>
  <c r="D39" i="1"/>
  <c r="D38" i="1"/>
  <c r="D37" i="1"/>
  <c r="D36" i="1"/>
  <c r="D6" i="1"/>
</calcChain>
</file>

<file path=xl/sharedStrings.xml><?xml version="1.0" encoding="utf-8"?>
<sst xmlns="http://schemas.openxmlformats.org/spreadsheetml/2006/main" count="2162" uniqueCount="1500">
  <si>
    <t>#TM domains</t>
  </si>
  <si>
    <t>Coding sequence length (bp)</t>
  </si>
  <si>
    <t># Exons</t>
  </si>
  <si>
    <t>Protein sequence length (aa)</t>
  </si>
  <si>
    <t>BLASTp vs ncbi nr EXCLUDING Platyhelminthes</t>
  </si>
  <si>
    <t>BLASTp vs ncbi nr Ctenophora (taxid:10197), Porifera (taxid:6040), Placozoa (taxid:10226), Cnidaria (taxid:6073)</t>
  </si>
  <si>
    <t xml:space="preserve">BLASTp vs ncbi nr, restricted to Lophotrochozoa (taxid 1206795), EXCLUDING Platyhelminthes (taxid 6157) </t>
  </si>
  <si>
    <t>BLASTp vs ncbi nr, restricted to Ecdysozoa (taxid 1206794)</t>
  </si>
  <si>
    <t>BLASTp vs ncbi nr, restricted to Deuterostomia (taxid 33511)</t>
  </si>
  <si>
    <r>
      <t xml:space="preserve">BLASTp vs Wormbase Parasite FW genomes excluding </t>
    </r>
    <r>
      <rPr>
        <b/>
        <i/>
        <sz val="10"/>
        <rFont val="Arial"/>
      </rPr>
      <t>F. hepatica</t>
    </r>
  </si>
  <si>
    <t>Sequence ID</t>
  </si>
  <si>
    <t>Bitscore</t>
  </si>
  <si>
    <t>E-value</t>
  </si>
  <si>
    <t>Accession</t>
  </si>
  <si>
    <t>Score</t>
  </si>
  <si>
    <t>E value</t>
  </si>
  <si>
    <t>Glutamate</t>
  </si>
  <si>
    <t>BN1106_s1859B000140.mRNA-1</t>
  </si>
  <si>
    <t xml:space="preserve"> hypothetical protein CGI_10024622 [Crassostrea gigas]</t>
  </si>
  <si>
    <t>EKC42123.1</t>
  </si>
  <si>
    <t>IPR017978 GPCR family 3, C-terminal</t>
  </si>
  <si>
    <t>PREDICTED: probable G-protein coupled receptor CG31760 [Acropora digitifera]</t>
  </si>
  <si>
    <t>XP_015755053.1</t>
  </si>
  <si>
    <t>PREDICTED: probable G-protein coupled receptor 158 [Crassostrea gigas]</t>
  </si>
  <si>
    <t>XP_011418570.1</t>
  </si>
  <si>
    <t>PREDICTED: probable G-protein coupled receptor 158 [Tetranychus urticae]</t>
  </si>
  <si>
    <t>XP_015783475.1</t>
  </si>
  <si>
    <t>PREDICTED: probable G-protein coupled receptor 158-like [Saccoglossus kowalevskii]</t>
  </si>
  <si>
    <t>XP_006820144.1</t>
  </si>
  <si>
    <t>T265_14466</t>
  </si>
  <si>
    <t>BN1106_s2924B000081.mRNA-1</t>
  </si>
  <si>
    <t xml:space="preserve"> PREDICTED: metabotropic glutamate receptor-like [Galendromus occidentalis]</t>
  </si>
  <si>
    <t>XP_018494677.1</t>
  </si>
  <si>
    <t>GPCR, family 3, metabotropic glutamate receptor (IPR000162)</t>
  </si>
  <si>
    <t>PREDICTED: metabotropic glutamate receptor 3-like [Acropora digitifera]</t>
  </si>
  <si>
    <t>XP_015757359.1</t>
  </si>
  <si>
    <t>PREDICTED: metabotropic glutamate receptor 3-like [Lingula anatina]</t>
  </si>
  <si>
    <t>XP_013392097.1</t>
  </si>
  <si>
    <t>PREDICTED: metabotropic glutamate receptor-like [Metaseiulus occidentalis]</t>
  </si>
  <si>
    <t>PREDICTED: metabotropic glutamate receptor 4 [Leptosomus discolor]</t>
  </si>
  <si>
    <t>XP_009956325.1</t>
  </si>
  <si>
    <t>csin103790</t>
  </si>
  <si>
    <t>BN1106_s1717B000113.mRNA-1</t>
  </si>
  <si>
    <t xml:space="preserve"> PREDICTED: metabotropic glutamate receptor 2 isoform X2 [Drosophila takahashii]</t>
  </si>
  <si>
    <t>XP_017004712.1</t>
  </si>
  <si>
    <t>GPCR, family 3 (IPR000337)</t>
  </si>
  <si>
    <t>Metabotropic glutamate receptor [Exaiptasia pallida]</t>
  </si>
  <si>
    <t>KXJ29497.1</t>
  </si>
  <si>
    <t>PREDICTED: metabotropic glutamate receptor 2-like [Lingula anatina]</t>
  </si>
  <si>
    <t>XP_013379654.1</t>
  </si>
  <si>
    <t>PREDICTED: metabotropic glutamate receptor 2 isoform X2 [Drosophila takahashii]</t>
  </si>
  <si>
    <t>PREDICTED: metabotropic glutamate receptor 7-like [Austrofundulus limnaeus]</t>
  </si>
  <si>
    <t>XP_013872183.1</t>
  </si>
  <si>
    <t>T265_08023</t>
  </si>
  <si>
    <t>Adhesion</t>
  </si>
  <si>
    <t>scaffold181:78723-79604</t>
  </si>
  <si>
    <t xml:space="preserve"> latrophilin receptor-like protein A [Exaiptasia pallida]</t>
  </si>
  <si>
    <t>XP_020892170.1</t>
  </si>
  <si>
    <t>GPCR, family 2, secretin-like (IPR000832)</t>
  </si>
  <si>
    <t>PREDICTED: adhesion G-protein coupled receptor G2-like isoform X1 [Acropora digitifera]</t>
  </si>
  <si>
    <t>XP_015752352.1</t>
  </si>
  <si>
    <t>hypothetical protein LOTGIDRAFT_108512 [Lottia gigantea]</t>
  </si>
  <si>
    <t>XP_009065054.1</t>
  </si>
  <si>
    <t>PREDICTED: probable G-protein coupled receptor Mth-like 1 isoform X1 [Copidosoma floridanum]</t>
  </si>
  <si>
    <t>XP_014203455.1</t>
  </si>
  <si>
    <t>PREDICTED: adhesion G-protein coupled receptor G2-like [Pygocentrus nattereri]</t>
  </si>
  <si>
    <t>XP_017581196.1</t>
  </si>
  <si>
    <t>ECPE_0000669501-mRNA-1</t>
  </si>
  <si>
    <t>BN1106_s537B000355.mRNA-1</t>
  </si>
  <si>
    <t xml:space="preserve"> PREDICTED: latrophilin-2-like [Saccoglossus kowalevskii]</t>
  </si>
  <si>
    <t>XP_006814360.1</t>
  </si>
  <si>
    <t>predicted protein [Nematostella vectensis]</t>
  </si>
  <si>
    <t>XP_001637274.1</t>
  </si>
  <si>
    <t>hypothetical protein CAPTEDRAFT_226868 [Capitella teleta]</t>
  </si>
  <si>
    <t>ELU11325.1</t>
  </si>
  <si>
    <t>Latrophilin receptor protein 2 [Brugia malayi]</t>
  </si>
  <si>
    <t>XP_001900260.1</t>
  </si>
  <si>
    <t>PREDICTED: latrophilin-2-like [Saccoglossus kowalevskii]</t>
  </si>
  <si>
    <t>ECPE_0000483501-mRNA-1</t>
  </si>
  <si>
    <t>Frizzled</t>
  </si>
  <si>
    <t>BN1106_s2220B000114.mRNA-1</t>
  </si>
  <si>
    <t xml:space="preserve"> PREDICTED: frizzled-8 [Nannospalax galili]</t>
  </si>
  <si>
    <t>XP_008848801.1</t>
  </si>
  <si>
    <t>Frizzled protein (IPR000539)</t>
  </si>
  <si>
    <t>Frizzled-8 [Exaiptasia pallida]</t>
  </si>
  <si>
    <t>KXJ11995.1</t>
  </si>
  <si>
    <t>PREDICTED: frizzled-5-like [Aplysia californica]</t>
  </si>
  <si>
    <t>XP_012935102.1</t>
  </si>
  <si>
    <t>frizzled-8 [Trichinella spiralis]</t>
  </si>
  <si>
    <t>XP_003381333.1</t>
  </si>
  <si>
    <t>PREDICTED: frizzled-8 [Nannospalax galili]</t>
  </si>
  <si>
    <t>ECPE_0000358201-mRNA-1</t>
  </si>
  <si>
    <t>BN1106_s1665B000273.mRNA-1</t>
  </si>
  <si>
    <t xml:space="preserve"> frizzled-8-like [Limulus polyphemus]</t>
  </si>
  <si>
    <t>XP_022253757.1</t>
  </si>
  <si>
    <t>Wnt receptor frizzled-like protein 5/8 [Bugula neritina]</t>
  </si>
  <si>
    <t>AFN44725.1</t>
  </si>
  <si>
    <t>PREDICTED: frizzled-8-like [Limulus polyphemus]</t>
  </si>
  <si>
    <t>XP_013790104.1</t>
  </si>
  <si>
    <t>PREDICTED: frizzled-5 [Ficedula albicollis]</t>
  </si>
  <si>
    <t>XP_005049368.1</t>
  </si>
  <si>
    <t>ECPE_0000613101-mRNA-1</t>
  </si>
  <si>
    <t>BN1106_s2849B000110.mRNA-1</t>
  </si>
  <si>
    <t xml:space="preserve"> frizzled-9-like [Mizuhopecten yessoensis]</t>
  </si>
  <si>
    <t>XP_021375744.1</t>
  </si>
  <si>
    <t>Frizzled/secreted frizzled-related protein (IPR015526); Frizzled protein (IPR000539); Frizzled-2/3, invertebrates (IPR026554)</t>
  </si>
  <si>
    <t>Frizzled-10-A [Exaiptasia pallida]</t>
  </si>
  <si>
    <t>KXJ26100.1</t>
  </si>
  <si>
    <t>hypothetical protein CAPTEDRAFT_176783 [Capitella teleta]</t>
  </si>
  <si>
    <t>ELU07504.1</t>
  </si>
  <si>
    <t>PREDICTED: frizzled-9-like [Priapulus caudatus]</t>
  </si>
  <si>
    <t>XP_014674204.1</t>
  </si>
  <si>
    <t>PREDICTED: frizzled-9-like [Pygocentrus nattereri]</t>
  </si>
  <si>
    <t>XP_017555522.1</t>
  </si>
  <si>
    <t>ECPE_0000446901-mRNA-1</t>
  </si>
  <si>
    <t>BN1106_s33B000335.mRNA-1</t>
  </si>
  <si>
    <t xml:space="preserve"> PREDICTED: frizzled-4-like [Lingula anatina]</t>
  </si>
  <si>
    <t>XP_013419788.1</t>
  </si>
  <si>
    <t>Frizzled/secreted frizzled-related protein (IPR015526); Frizzled protein (IPR000539); Frizzled-4 (IPR026551)</t>
  </si>
  <si>
    <t>PREDICTED: frizzled-4-like [Lingula anatina]</t>
  </si>
  <si>
    <t>Frizzled-4 [Euperipatoides kanangrensis]</t>
  </si>
  <si>
    <t>CRI73787.1</t>
  </si>
  <si>
    <t>frizzled 4 [Branchiostoma belcheri]</t>
  </si>
  <si>
    <t>AHB53232.1</t>
  </si>
  <si>
    <t>ECPE_0000373501-mRNA-1</t>
  </si>
  <si>
    <t>BN1106_s905B000183.mRNA-1</t>
  </si>
  <si>
    <t xml:space="preserve"> frizzled-7 like protein [Danaus plexippus plexippus]</t>
  </si>
  <si>
    <t>OWR44925.1</t>
  </si>
  <si>
    <t>Frizzled/secreted frizzled-related protein (IPR015526); Frizzled protein (IPR000539)</t>
  </si>
  <si>
    <t>frizzled 1 [Corallium rubrum]</t>
  </si>
  <si>
    <t>AJD87357.1</t>
  </si>
  <si>
    <t>PREDICTED: frizzled-7-A-like [Crassostrea gigas]</t>
  </si>
  <si>
    <t>XP_011422642.1</t>
  </si>
  <si>
    <t>putative Frizzled-like protein 7b [Danaus plexippus]</t>
  </si>
  <si>
    <t>EHJ67969.1</t>
  </si>
  <si>
    <t>frizzled 1/2/7 [Branchiostoma belcheri]</t>
  </si>
  <si>
    <t>AHB53231.1</t>
  </si>
  <si>
    <t>ECPE_0000059001-mRNA-1</t>
  </si>
  <si>
    <t>Smoothened</t>
  </si>
  <si>
    <t>BN1106_s1509B000194.mRNA-1</t>
  </si>
  <si>
    <t xml:space="preserve"> PREDICTED: smoothened homolog [Lingula anatina]</t>
  </si>
  <si>
    <t>XP_013397991.1</t>
  </si>
  <si>
    <t>Frizzled/secreted frizzled-related protein (IPR015526); Smoothened (IPR026544)</t>
  </si>
  <si>
    <t>frizzled B [Oscarella lobularis]</t>
  </si>
  <si>
    <t>AJE25506.1</t>
  </si>
  <si>
    <t>PREDICTED: smoothened homolog [Lingula anatina]</t>
  </si>
  <si>
    <t>PREDICTED: smoothened homolog isoform X1 [Priapulus caudatus]</t>
  </si>
  <si>
    <t>XP_014666321.1</t>
  </si>
  <si>
    <t>PREDICTED: smoothened homolog [Sarcophilus harrisii]</t>
  </si>
  <si>
    <t>XP_012406480.1</t>
  </si>
  <si>
    <t>ECPE_0001238401-mRNA-1</t>
  </si>
  <si>
    <t>Rhodopsin</t>
  </si>
  <si>
    <t>ACh</t>
  </si>
  <si>
    <t>BN1106_s1913B000092.mRNA-1</t>
  </si>
  <si>
    <t>Amine-1</t>
  </si>
  <si>
    <t xml:space="preserve"> hypothetical protein OCBIM_22017652mg [Octopus bimaculoides]</t>
  </si>
  <si>
    <t>KOF86998.1</t>
  </si>
  <si>
    <t>G protein-coupled receptor, rhodopsin-like (IPR000276); Muscarinic acetylcholine receptor family (IPR000995)</t>
  </si>
  <si>
    <t>PREDICTED: uncharacterized protein LOC105846994 [Hydra vulgaris]</t>
  </si>
  <si>
    <t>XP_012561685.1</t>
  </si>
  <si>
    <t>PREDICTED: muscarinic acetylcholine receptor M2-like [Crassostrea gigas]</t>
  </si>
  <si>
    <t>XP_011443835.1</t>
  </si>
  <si>
    <t>PREDICTED: probable muscarinic acetylcholine receptor gar-2 [Limulus polyphemus]</t>
  </si>
  <si>
    <t>XP_013786679.1</t>
  </si>
  <si>
    <t>PREDICTED: muscarinic acetylcholine receptor M5 [Anser cygnoides domesticus]</t>
  </si>
  <si>
    <t>XP_013029700.1</t>
  </si>
  <si>
    <t>csin102392</t>
  </si>
  <si>
    <t>D915_00814</t>
  </si>
  <si>
    <t xml:space="preserve"> PREDICTED: probable muscarinic acetylcholine receptor gar-2 [Biomphalaria glabrata]</t>
  </si>
  <si>
    <t>XP_013071831.1</t>
  </si>
  <si>
    <t>G protein-coupled receptor, rhodopsin-like (IPR000276)</t>
  </si>
  <si>
    <t>PREDICTED: probable muscarinic acetylcholine receptor gar-2 [Biomphalaria glabrata]</t>
  </si>
  <si>
    <t>PREDICTED: muscarinic acetylcholine receptor M1-like [Priapulus caudatus]</t>
  </si>
  <si>
    <t>XP_014667277.1</t>
  </si>
  <si>
    <t>PREDICTED: probable muscarinic acetylcholine receptor gar-2-like [Saccoglossus kowalevskii]</t>
  </si>
  <si>
    <t>XP_002741720.1</t>
  </si>
  <si>
    <t>ECPE_0000241301-mRNA-1</t>
  </si>
  <si>
    <t>Dop</t>
  </si>
  <si>
    <t>BN1106_s1436B000114.mRNA-1</t>
  </si>
  <si>
    <t xml:space="preserve"> PREDICTED: G-protein-coupled 5-hydroxytryptamine receptor 2 isoform X1 [Aplysia californica]</t>
  </si>
  <si>
    <t>XP_012936269.1</t>
  </si>
  <si>
    <t>PREDICTED: octopamine receptor-like isoform X1 [Acropora digitifera]</t>
  </si>
  <si>
    <t>XP_015762875.1</t>
  </si>
  <si>
    <t>PREDICTED: G-protein-coupled 5-hydroxytryptamine receptor 2 isoform X1 [Aplysia californica]</t>
  </si>
  <si>
    <t>AGAP007136-PA-like protein [Anopheles sinensis]</t>
  </si>
  <si>
    <t>KFB50640.1</t>
  </si>
  <si>
    <t>PREDICTED: 5-hydroxytryptamine receptor 1A [Peromyscus maniculatus bairdii]</t>
  </si>
  <si>
    <t>XP_015856752.1</t>
  </si>
  <si>
    <t>ECPE_0000722101-mRNA-1</t>
  </si>
  <si>
    <t>BN1106_s9731B000006.mRNA-1</t>
  </si>
  <si>
    <t xml:space="preserve"> hypothetical protein HELRODRAFT_64552 [Helobdella robusta]</t>
  </si>
  <si>
    <t>XP_009015428.1</t>
  </si>
  <si>
    <t>orphan G protein-coupled receptor Ren 1 [Renilla koellikeri]</t>
  </si>
  <si>
    <t>AAL25619.1</t>
  </si>
  <si>
    <t>hypothetical protein HELRODRAFT_64552 [Helobdella robusta]</t>
  </si>
  <si>
    <t>PREDICTED: dopamine D2-like receptor [Copidosoma floridanum]</t>
  </si>
  <si>
    <t>XP_014205660.1</t>
  </si>
  <si>
    <t>PREDICTED: D(2) dopamine receptor [Larimichthys crocea]</t>
  </si>
  <si>
    <t>XP_010727936.1</t>
  </si>
  <si>
    <t>A_00811</t>
  </si>
  <si>
    <t>BN1106_s2834B000232.mRNA-1</t>
  </si>
  <si>
    <t xml:space="preserve"> PREDICTED: 5-hydroxytryptamine receptor 1D-like [Biomphalaria glabrata]</t>
  </si>
  <si>
    <t>XP_013074022.1</t>
  </si>
  <si>
    <t>Beta-2 adrenergic receptor [Exaiptasia pallida]</t>
  </si>
  <si>
    <t>KXJ28146.1</t>
  </si>
  <si>
    <t>PREDICTED: 5-hydroxytryptamine receptor 1D-like [Biomphalaria glabrata]</t>
  </si>
  <si>
    <t>PREDICTED: 5-hydroxytryptamine receptor 2A-like isoform X1 [Polistes canadensis]</t>
  </si>
  <si>
    <t>XP_014599364.1</t>
  </si>
  <si>
    <t>PREDICTED: 5-hydroxytryptamine receptor 1A-like [Branchiostoma belcheri]</t>
  </si>
  <si>
    <t>XP_019645938.1</t>
  </si>
  <si>
    <t>csin107189</t>
  </si>
  <si>
    <t>D915_00277</t>
  </si>
  <si>
    <t xml:space="preserve"> AGAP004453-PC [Anopheles gambiae str</t>
  </si>
  <si>
    <t>XP_003436820.1</t>
  </si>
  <si>
    <t>hypothetical protein CAPTEDRAFT_192109 [Capitella teleta]</t>
  </si>
  <si>
    <t>ELT96301.1</t>
  </si>
  <si>
    <t>PREDICTED: dopamine D2-like receptor isoform X4 [Cerapachys biroi]</t>
  </si>
  <si>
    <t>XP_011334385.1</t>
  </si>
  <si>
    <t>D(3) dopamine receptor [Mesitornis unicolor]</t>
  </si>
  <si>
    <t>KFQ26886.1</t>
  </si>
  <si>
    <t>SMTD_0001107601-mRNA-1</t>
  </si>
  <si>
    <t>Oct</t>
  </si>
  <si>
    <t>BN1106_s1016B000108.mRNA-1</t>
  </si>
  <si>
    <t xml:space="preserve"> octopamine receptor beta-3R-like [Nicrophorus vespilloides]</t>
  </si>
  <si>
    <t>NP_001317479.1</t>
  </si>
  <si>
    <t>PREDICTED: octopamine receptor-like [Acropora digitifera]</t>
  </si>
  <si>
    <t>XP_015780793.1</t>
  </si>
  <si>
    <t>hypothetical protein CAPTEDRAFT_53950 [Capitella teleta]</t>
  </si>
  <si>
    <t>ELT86969.1</t>
  </si>
  <si>
    <t>octopamine receptor beta-3R-like [Nicrophorus vespilloides]</t>
  </si>
  <si>
    <t>PREDICTED: alpha-2A adrenergic receptor-like [Salmo salar]</t>
  </si>
  <si>
    <t>XP_014010145.1</t>
  </si>
  <si>
    <t>ECPE_0000466901-mRNA-1</t>
  </si>
  <si>
    <t>D915_08505</t>
  </si>
  <si>
    <t xml:space="preserve"> PREDICTED: tyramine/octopamine receptor-like [Priapulus caudatus]</t>
  </si>
  <si>
    <t>XP_014672793.1</t>
  </si>
  <si>
    <t>XP_001635898.1</t>
  </si>
  <si>
    <t>PREDICTED: 5-hydroxytryptamine receptor 1A-like [Lingula anatina]</t>
  </si>
  <si>
    <t>XP_013378759.1</t>
  </si>
  <si>
    <t>PREDICTED: beta-2 adrenergic receptor-like [Tetranychus urticae]</t>
  </si>
  <si>
    <t>XP_015788613.1</t>
  </si>
  <si>
    <t>PREDICTED: tyramine/octopamine receptor-like [Saccoglossus kowalevskii]</t>
  </si>
  <si>
    <t>XP_002742354.2</t>
  </si>
  <si>
    <t>ECPE_0000698301-mRNA-1</t>
  </si>
  <si>
    <t>BN1106_s1278B000107.mRNA-1</t>
  </si>
  <si>
    <t xml:space="preserve"> PREDICTED: octopamine receptor-like [Xenopus tropicalis]</t>
  </si>
  <si>
    <t>XP_002937327.2</t>
  </si>
  <si>
    <t>Sodium/myo-inositol cotransporter [Exaiptasia pallida]</t>
  </si>
  <si>
    <t>KXJ19125.1</t>
  </si>
  <si>
    <t>hypothetical protein CAPTEDRAFT_54448 [Capitella teleta]</t>
  </si>
  <si>
    <t>ELT91947.1</t>
  </si>
  <si>
    <t>PREDICTED: probable G-protein coupled receptor No9 isoform X3 [Linepithema humile]</t>
  </si>
  <si>
    <t>XP_012223082.1</t>
  </si>
  <si>
    <t>PREDICTED: octopamine receptor-like [Xenopus tropicalis]</t>
  </si>
  <si>
    <t>ECPE_0000213901-mRNA-1</t>
  </si>
  <si>
    <t>BN1106_s504B000398.mRNA-1</t>
  </si>
  <si>
    <t xml:space="preserve"> hypothetical protein HELRODRAFT_168248 [Helobdella robusta]</t>
  </si>
  <si>
    <t>XP_009012379.1</t>
  </si>
  <si>
    <t>XP_001641430.1</t>
  </si>
  <si>
    <t>hypothetical protein HELRODRAFT_168248 [Helobdella robusta]</t>
  </si>
  <si>
    <t>PREDICTED: 5-hydroxytryptamine receptor 2A [Agrilus planipennis]</t>
  </si>
  <si>
    <t>XP_018318891.1</t>
  </si>
  <si>
    <t>5-hydroxytryptamine receptor 2C [Fukomys damarensis]</t>
  </si>
  <si>
    <t>KFO24091.1</t>
  </si>
  <si>
    <t>T265_12891</t>
  </si>
  <si>
    <t>D915_03535</t>
  </si>
  <si>
    <t>PREDICTED: chromatin complexes subunit BAP18-like isoform X1 [Acropora digitifera]</t>
  </si>
  <si>
    <t>XP_015754557.1</t>
  </si>
  <si>
    <t>PREDICTED: tyramine/octopamine receptor [Drosophila busckii]</t>
  </si>
  <si>
    <t>XP_017846086.1</t>
  </si>
  <si>
    <t>PREDICTED: 5-hydroxytryptamine receptor 2C-like [Elephantulus edwardii]</t>
  </si>
  <si>
    <t>XP_006901642.1</t>
  </si>
  <si>
    <t>ECPE_0000239901-mRNA-1</t>
  </si>
  <si>
    <t>D915_02972</t>
  </si>
  <si>
    <t xml:space="preserve"> PREDICTED: tyramine receptor 1-like [Lingula anatina]</t>
  </si>
  <si>
    <t>XP_013400459.1</t>
  </si>
  <si>
    <t>Alpha-1A adrenergic receptor [Exaiptasia pallida]</t>
  </si>
  <si>
    <t>KXJ27370.1</t>
  </si>
  <si>
    <t>PREDICTED: tyramine receptor 1-like [Lingula anatina]</t>
  </si>
  <si>
    <t>G-protein-coupled receptor No9 [Daphnia magna]</t>
  </si>
  <si>
    <t>KZS12244.1</t>
  </si>
  <si>
    <t>PREDICTED: octopamine receptor-like [Saccoglossus kowalevskii]</t>
  </si>
  <si>
    <t>XP_006822832.1</t>
  </si>
  <si>
    <t>ECPE_0001322901-mRNA-1</t>
  </si>
  <si>
    <t>5HT</t>
  </si>
  <si>
    <t>BN1106_s81B000700.mRNA-1</t>
  </si>
  <si>
    <t xml:space="preserve"> PREDICTED: 5-hydroxytryptamine receptor 1-like [Papilio xuthus]</t>
  </si>
  <si>
    <t>XP_013165408.1</t>
  </si>
  <si>
    <t>PREDICTED: tyramine/octopamine receptor-like [Acropora digitifera]</t>
  </si>
  <si>
    <t>XP_015779073.1</t>
  </si>
  <si>
    <t>hypothetical protein HELRODRAFT_181653 [Helobdella robusta]</t>
  </si>
  <si>
    <t>XP_009029689.1</t>
  </si>
  <si>
    <t>PREDICTED: 5-hydroxytryptamine receptor 1-like [Papilio xuthus]</t>
  </si>
  <si>
    <t>PREDICTED: 5-hydroxytryptamine receptor 1A [Ictalurus punctatus]</t>
  </si>
  <si>
    <t>XP_017347350.1</t>
  </si>
  <si>
    <t>ECPE_0000239601-mRNA-1</t>
  </si>
  <si>
    <t>BN1106_s10B000515.mRNA-1</t>
  </si>
  <si>
    <t xml:space="preserve"> serotonin receptor [Aplysia kurodai]</t>
  </si>
  <si>
    <t>ACQ90247.1</t>
  </si>
  <si>
    <t>KXJ28643.1</t>
  </si>
  <si>
    <t>serotonin receptor [Aplysia kurodai]</t>
  </si>
  <si>
    <t>PREDICTED: 5-hydroxytryptamine receptor 1 [Fopius arisanus]</t>
  </si>
  <si>
    <t>XP_011303450.1</t>
  </si>
  <si>
    <t>PREDICTED: 5-hydroxytryptamine receptor 1A-like [Saccoglossus kowalevskii]</t>
  </si>
  <si>
    <t>XP_006820691.1</t>
  </si>
  <si>
    <t>ECPE_0000398501-mRNA-1</t>
  </si>
  <si>
    <t>BN1106_s362B000177.mRNA-1</t>
  </si>
  <si>
    <t xml:space="preserve"> hypothetical protein CAPTEDRAFT_138863 [Capitella teleta]</t>
  </si>
  <si>
    <t>ELU14915.1</t>
  </si>
  <si>
    <t>hypothetical protein CAPTEDRAFT_138863 [Capitella teleta]</t>
  </si>
  <si>
    <t>hypothetical protein g.3969 [Clastoptera arizonana]</t>
  </si>
  <si>
    <t>JAS29901.1</t>
  </si>
  <si>
    <t>PREDICTED: 5-hydroxytryptamine receptor 1A [Thamnophis sirtalis]</t>
  </si>
  <si>
    <t>XP_013913996.1</t>
  </si>
  <si>
    <t>ECPE_0000341401-mRNA-1</t>
  </si>
  <si>
    <t>Tyr</t>
  </si>
  <si>
    <t>D915_05578</t>
  </si>
  <si>
    <t xml:space="preserve"> PREDICTED: alpha-2A adrenergic receptor-like [Lingula anatina]</t>
  </si>
  <si>
    <t>XP_013398216.1</t>
  </si>
  <si>
    <t>PREDICTED: alpha-2 adrenergic receptor-like [Acropora digitifera]</t>
  </si>
  <si>
    <t>XP_015757865.1</t>
  </si>
  <si>
    <t>PREDICTED: alpha-2A adrenergic receptor-like [Lingula anatina]</t>
  </si>
  <si>
    <t>PREDICTED: tyramine/octopamine receptor [Drosophila biarmipes]</t>
  </si>
  <si>
    <t>XP_016959570.1</t>
  </si>
  <si>
    <t>PREDICTED: alpha-2B adrenergic receptor-like [Lates calcarifer]</t>
  </si>
  <si>
    <t>XP_018550393.1</t>
  </si>
  <si>
    <t>ECPE_0000370201-mRNA-1</t>
  </si>
  <si>
    <t>BN1106_s3137B000066.mRNA-1</t>
  </si>
  <si>
    <t xml:space="preserve"> PREDICTED: alpha-2C adrenergic receptor [Lepisosteus oculatus]</t>
  </si>
  <si>
    <t>XP_015200296.1</t>
  </si>
  <si>
    <t>XP_001639422.1</t>
  </si>
  <si>
    <t>hypothetical protein CAPTEDRAFT_83790 [Capitella teleta]</t>
  </si>
  <si>
    <t>ELT99717.1</t>
  </si>
  <si>
    <t>DOPamine receptor [Caenorhabditis elegans]</t>
  </si>
  <si>
    <t>NP_001024577.1</t>
  </si>
  <si>
    <t>PREDICTED: alpha-2C adrenergic receptor [Lepisosteus oculatus]</t>
  </si>
  <si>
    <t>ECPE_0001038501-mRNA-1</t>
  </si>
  <si>
    <t>D915_08094</t>
  </si>
  <si>
    <t xml:space="preserve"> orphan G-protein coupled receptor 55 [Platynereis dumerilii]</t>
  </si>
  <si>
    <t>AKQ63060.1</t>
  </si>
  <si>
    <t>PREDICTED: dopamine receptor 2-like [Acropora digitifera]</t>
  </si>
  <si>
    <t>XP_015779060.1</t>
  </si>
  <si>
    <t>orphan G-protein coupled receptor 55 [Platynereis dumerilii]</t>
  </si>
  <si>
    <t>putative octopamine receptor [Mamestra brassicae]</t>
  </si>
  <si>
    <t>AAK14402.1</t>
  </si>
  <si>
    <t>dopamine D2B receptor [Anguilla anguilla]</t>
  </si>
  <si>
    <t>ABH06894.1</t>
  </si>
  <si>
    <t>ECPE_0000430001-mRNA-1</t>
  </si>
  <si>
    <t>D915_06018</t>
  </si>
  <si>
    <t xml:space="preserve"> PREDICTED: dopamine receptor 2-like isoform X1 [Lingula anatina]</t>
  </si>
  <si>
    <t>XP_013419306.1</t>
  </si>
  <si>
    <t>XP_001636803.1</t>
  </si>
  <si>
    <t>PREDICTED: dopamine receptor 2-like isoform X1 [Lingula anatina]</t>
  </si>
  <si>
    <t>PREDICTED: dopamine receptor 2-like [Saccoglossus kowalevskii]</t>
  </si>
  <si>
    <t>XP_006825733.1</t>
  </si>
  <si>
    <t>ECPE_0000209201-mRNA-1</t>
  </si>
  <si>
    <t>D915_01850</t>
  </si>
  <si>
    <t xml:space="preserve"> octopamine receptor Oamb [Pieris rapae]</t>
  </si>
  <si>
    <t>XP_022116343.1</t>
  </si>
  <si>
    <t>PREDICTED: probable G-protein coupled receptor No9 [Amyelois transitella]</t>
  </si>
  <si>
    <t>XP_013183250.1</t>
  </si>
  <si>
    <t>ECPE_0000415501-mRNA-1</t>
  </si>
  <si>
    <t>BN1106_s2126B000359.mRNA-1</t>
  </si>
  <si>
    <t xml:space="preserve"> PREDICTED: octopamine receptor 2 [Crassostrea gigas]</t>
  </si>
  <si>
    <t>XP_011428375.1</t>
  </si>
  <si>
    <t>XP_001627311.1</t>
  </si>
  <si>
    <t>PREDICTED: octopamine receptor 2-like [Crassostrea gigas]</t>
  </si>
  <si>
    <t>PREDICTED: probable G-protein coupled receptor No18 [Limulus polyphemus]</t>
  </si>
  <si>
    <t>XP_013776218.1</t>
  </si>
  <si>
    <t>PREDICTED: D(2) dopamine receptor isoform X2 [Acanthisitta chloris]</t>
  </si>
  <si>
    <t>XP_009074346.1</t>
  </si>
  <si>
    <t>ECPE_0000231201-mRNA-1</t>
  </si>
  <si>
    <t>SmGPR</t>
  </si>
  <si>
    <t xml:space="preserve">scaffold172:177535-178566 </t>
  </si>
  <si>
    <t>Amine-2</t>
  </si>
  <si>
    <t xml:space="preserve"> dopamine D2-like receptor [Parasteatoda tepidariorum]</t>
  </si>
  <si>
    <t>XP_015930267.1</t>
  </si>
  <si>
    <t>XP_001627378.1</t>
  </si>
  <si>
    <t>XP_013383118.1</t>
  </si>
  <si>
    <t>PREDICTED: dopamine D2-like receptor [Parasteatoda tepidariorum]</t>
  </si>
  <si>
    <t>Sjp_0039590</t>
  </si>
  <si>
    <t>scaffold5061:86104-86787</t>
  </si>
  <si>
    <t xml:space="preserve"> PREDICTED: trace amine-associated receptor 1-like [Lates calcarifer]</t>
  </si>
  <si>
    <t>XP_018558952.1</t>
  </si>
  <si>
    <t>XP_001636437.1</t>
  </si>
  <si>
    <t>hypothetical protein LOTGIDRAFT_178224 [Lottia gigantea]</t>
  </si>
  <si>
    <t>XP_009052442.1</t>
  </si>
  <si>
    <t>PREDICTED: 5-hydroxytryptamine receptor 2C isoform X2 [Polistes canadensis]</t>
  </si>
  <si>
    <t>XP_014608569.1</t>
  </si>
  <si>
    <t>PREDICTED: trace amine-associated receptor 1-like [Lates calcarifer]</t>
  </si>
  <si>
    <t>TRE_0000008701-mRNA-1</t>
  </si>
  <si>
    <t>scaffold1469:78871-80310</t>
  </si>
  <si>
    <t xml:space="preserve"> PREDICTED: D(1) dopamine receptor-like [Sinocyclocheilus grahami]</t>
  </si>
  <si>
    <t>XP_016140732.1</t>
  </si>
  <si>
    <t>hypothetical protein TRIADDRAFT_59551 [Trichoplax adhaerens]</t>
  </si>
  <si>
    <t>XP_002115630.1</t>
  </si>
  <si>
    <t>PREDICTED: 5-hydroxytryptamine receptor 1F-like [Crassostrea gigas]</t>
  </si>
  <si>
    <t>XP_011446943.1</t>
  </si>
  <si>
    <t>putative tyramine receptor [Apis mellifera]</t>
  </si>
  <si>
    <t>NP_001032395.1</t>
  </si>
  <si>
    <t>PREDICTED: D(1) dopamine receptor-like [Sinocyclocheilus grahami]</t>
  </si>
  <si>
    <t>SMRZ_0000467801-mRNA-1</t>
  </si>
  <si>
    <t>scaffold10293:7824-8801</t>
  </si>
  <si>
    <t xml:space="preserve"> PREDICTED: octopamine receptor-like [Saccoglossus kowalevskii]</t>
  </si>
  <si>
    <t>Alpha-2C adrenergic receptor [Crassostrea gigas]</t>
  </si>
  <si>
    <t>EKC26721.1</t>
  </si>
  <si>
    <t>PREDICTED: 5-hydroxytryptamine receptor 1-like [Bombyx mori]</t>
  </si>
  <si>
    <t>XP_012547038.1</t>
  </si>
  <si>
    <t>TRE_0000581901-mRNA-1</t>
  </si>
  <si>
    <t>D915_00618</t>
  </si>
  <si>
    <t xml:space="preserve"> CBN-TYRA-3 protein [Caenorhabditis brenneri]</t>
  </si>
  <si>
    <t>EGT30245.1</t>
  </si>
  <si>
    <t>hypothetical protein CAPTEDRAFT_63740 [Capitella teleta]</t>
  </si>
  <si>
    <t>ELU05033.1</t>
  </si>
  <si>
    <t>CBN-TYRA-3 protein [Caenorhabditis brenneri]</t>
  </si>
  <si>
    <t>scaffold4144:10474-11592</t>
  </si>
  <si>
    <t xml:space="preserve"> PREDICTED: dopamine D2-like receptor [Rhagoletis zephyria]</t>
  </si>
  <si>
    <t>XP_017466774.1</t>
  </si>
  <si>
    <t>orphan G-protein coupled receptor 37 [Platynereis dumerilii]</t>
  </si>
  <si>
    <t>AKQ63039.1</t>
  </si>
  <si>
    <t>PREDICTED: dopamine D2-like receptor [Rhagoletis zephyria]</t>
  </si>
  <si>
    <t>PREDICTED: putative tyramine receptor 2-like [Saccoglossus kowalevskii]</t>
  </si>
  <si>
    <t>XP_002740052.1</t>
  </si>
  <si>
    <t>scaffold2388:95753-97060</t>
  </si>
  <si>
    <t xml:space="preserve"> PREDICTED: D(1A) dopamine receptor-like [Saccoglossus kowalevskii]</t>
  </si>
  <si>
    <t>XP_006812700.1</t>
  </si>
  <si>
    <t>XP_001631196.1</t>
  </si>
  <si>
    <t>dopamine 2-like receptor DD2R-461 [Drosophila melanogaster]</t>
  </si>
  <si>
    <t>AAN15957.1</t>
  </si>
  <si>
    <t>PREDICTED: D(1A) dopamine receptor-like [Saccoglossus kowalevskii]</t>
  </si>
  <si>
    <t>ECPE_0000410101-mRNA-1</t>
  </si>
  <si>
    <t>scaffold10464:3938-5122</t>
  </si>
  <si>
    <t xml:space="preserve"> PREDICTED: LOW QUALITY PROTEIN: trace amine-associated receptor 1-like, partial [Lates calcarifer]</t>
  </si>
  <si>
    <t>XP_018544063.1</t>
  </si>
  <si>
    <t>PREDICTED: octopamine receptor beta-3R-like [Octopus bimaculoides]</t>
  </si>
  <si>
    <t>XP_014771877.1</t>
  </si>
  <si>
    <t>octopamine receptor [Bombyx mori]</t>
  </si>
  <si>
    <t>NP_001171666.1</t>
  </si>
  <si>
    <t>XP_018550328.1</t>
  </si>
  <si>
    <t>scaffold8392:274-1260</t>
  </si>
  <si>
    <t xml:space="preserve"> PREDICTED: octopamine receptor beta-2R [Agrilus planipennis]</t>
  </si>
  <si>
    <t>XP_018331973.1</t>
  </si>
  <si>
    <t>hypothetical protein CAPTEDRAFT_176407 [Capitella teleta]</t>
  </si>
  <si>
    <t>ELT94206.1</t>
  </si>
  <si>
    <t>PREDICTED: octopamine receptor beta-2R [Agrilus planipennis]</t>
  </si>
  <si>
    <t>Sjp_0039620</t>
  </si>
  <si>
    <t>scaffold12060:5559-6182</t>
  </si>
  <si>
    <t xml:space="preserve"> PREDICTED: D(1) dopamine receptor-like [Callorhinchus milii]</t>
  </si>
  <si>
    <t>XP_007907425.1</t>
  </si>
  <si>
    <t>5-HT7 receptor [Bombyx mori]</t>
  </si>
  <si>
    <t>AIZ66402.1</t>
  </si>
  <si>
    <t>PREDICTED: D(1) dopamine receptor-like [Callorhinchus milii]</t>
  </si>
  <si>
    <t>Sjp_0107180</t>
  </si>
  <si>
    <t>scaffold2955:106290-107285</t>
  </si>
  <si>
    <t xml:space="preserve"> PREDICTED: probable G-protein coupled receptor No9 [Octopus bimaculoides]</t>
  </si>
  <si>
    <t>XP_014772693.1</t>
  </si>
  <si>
    <t>PREDICTED: probable G-protein coupled receptor No9 [Octopus bimaculoides]</t>
  </si>
  <si>
    <t>scaffold6913:25249-25794</t>
  </si>
  <si>
    <t xml:space="preserve"> tyramine/octopamine receptor-like isoform X1 [Mizuhopecten yessoensis]</t>
  </si>
  <si>
    <t>XP_021356295.1</t>
  </si>
  <si>
    <t>hypothetical protein Y032_0061g3298 [Ancylostoma ceylanicum]</t>
  </si>
  <si>
    <t>EYC09357.1</t>
  </si>
  <si>
    <t>PREDICTED: D(1B) dopamine receptor [Buceros rhinoceros silvestris]</t>
  </si>
  <si>
    <t>XP_010131131.1</t>
  </si>
  <si>
    <t>scaffold2956:104514-104984</t>
  </si>
  <si>
    <t>PREDICTED: octopamine receptor beta-2R-like [Lingula anatina]</t>
  </si>
  <si>
    <t>XP_013389322.1</t>
  </si>
  <si>
    <t>5-hydroxytryptamine receptor [Daphnia magna]</t>
  </si>
  <si>
    <t>JAN59319.1</t>
  </si>
  <si>
    <t>D915_14531</t>
  </si>
  <si>
    <t xml:space="preserve"> PREDICTED: muscarinic acetylcholine receptor M5 [Cynoglossus semilaevis]</t>
  </si>
  <si>
    <t>XP_008311627.1</t>
  </si>
  <si>
    <t>XP_001624612.1</t>
  </si>
  <si>
    <t>octopamine receptor long variant [Chilo suppressalis]</t>
  </si>
  <si>
    <t>AIC75370.1</t>
  </si>
  <si>
    <t>PREDICTED: muscarinic acetylcholine receptor M5 [Cynoglossus semilaevis]</t>
  </si>
  <si>
    <t>SROB_0000372701-mRNA-1</t>
  </si>
  <si>
    <t>scaffold9068:24160-24519</t>
  </si>
  <si>
    <t xml:space="preserve"> cholecystokinin receptor-like [Orbicella faveolata]</t>
  </si>
  <si>
    <t>XP_020613171.1</t>
  </si>
  <si>
    <t>PREDICTED: neuropeptide FF receptor 2-like [Acropora digitifera]</t>
  </si>
  <si>
    <t>XP_015770523.1</t>
  </si>
  <si>
    <t>orphan G-protein coupled receptor 24 [Platynereis dumerilii]</t>
  </si>
  <si>
    <t>AKQ63034.1</t>
  </si>
  <si>
    <t>PREDICTED: prolactin-releasing peptide receptor-like [Monomorium pharaonis]</t>
  </si>
  <si>
    <t>XP_012537355.1</t>
  </si>
  <si>
    <t>PREDICTED: olfactory receptor 52E4-like [Dasypus novemcinctus]</t>
  </si>
  <si>
    <t>XP_004471784.1</t>
  </si>
  <si>
    <t>DILT_0001440001-mRNA-1</t>
  </si>
  <si>
    <t>D915_01691</t>
  </si>
  <si>
    <t>Amine-3</t>
  </si>
  <si>
    <t xml:space="preserve"> PREDICTED: alpha-2Da adrenergic receptor [Papilio machaon]</t>
  </si>
  <si>
    <t>XP_014366649.1</t>
  </si>
  <si>
    <t>PREDICTED: histamine H2 receptor-like [Hydra vulgaris]</t>
  </si>
  <si>
    <t>XP_004209197.2</t>
  </si>
  <si>
    <t>hypothetical protein LOTGIDRAFT_178787 [Lottia gigantea]</t>
  </si>
  <si>
    <t>XP_009058244.1</t>
  </si>
  <si>
    <t>PREDICTED: alpha-2Da adrenergic receptor [Papilio machaon]</t>
  </si>
  <si>
    <t>PREDICTED: beta-1 adrenergic receptor isoform X3 [Parus major]</t>
  </si>
  <si>
    <t>XP_015489173.1</t>
  </si>
  <si>
    <t>ECPE_0000205801-mRNA-1</t>
  </si>
  <si>
    <t>BN1106_s1362B000183.mRNA-1</t>
  </si>
  <si>
    <t xml:space="preserve"> beta-2 adrenergic receptor-like [Fundulus heteroclitus]</t>
  </si>
  <si>
    <t>XP_012718788.1</t>
  </si>
  <si>
    <t>XP_001626193.1</t>
  </si>
  <si>
    <t>5-hydroxytryptamine receptor 1A-beta [Trichinella papuae]</t>
  </si>
  <si>
    <t>KRZ77764.1</t>
  </si>
  <si>
    <t>PREDICTED: 5-hydroxytryptamine receptor 4 [Crocodylus porosus]</t>
  </si>
  <si>
    <t>XP_019390452.1</t>
  </si>
  <si>
    <t>ECPE_0000469301-mRNA-1</t>
  </si>
  <si>
    <t>BN1106_s2017B000126.mRNA-1</t>
  </si>
  <si>
    <t>Opsin</t>
  </si>
  <si>
    <t xml:space="preserve"> Rhodopsin, GQ-coupled [Mizuhopecten yessoensis]</t>
  </si>
  <si>
    <t>OWF40989.1</t>
  </si>
  <si>
    <t>PREDICTED: melanopsin-A-like [Acropora digitifera]</t>
  </si>
  <si>
    <t>XP_015766789.1</t>
  </si>
  <si>
    <t>rhabdomeric opsin [Nautilus pompilius]</t>
  </si>
  <si>
    <t>BAR90770.1</t>
  </si>
  <si>
    <t>onychopsin [Euperipatoides kanangrensis]</t>
  </si>
  <si>
    <t>CCP46946.1</t>
  </si>
  <si>
    <t>PREDICTED: melanopsin [Branchiostoma belcheri]</t>
  </si>
  <si>
    <t>XP_019635260.1</t>
  </si>
  <si>
    <t>ECPE_0000232901-mRNA-1</t>
  </si>
  <si>
    <t>BN1106_s2017B000123.mRNA-1</t>
  </si>
  <si>
    <t>G protein-coupled receptor, rhodopsin-like (IPR000276); Opsin (IPR001760)</t>
  </si>
  <si>
    <t>c-like opsin [Tripedalia cystophora]</t>
  </si>
  <si>
    <t>AGB67501.1</t>
  </si>
  <si>
    <t>opsin Gq4 [Argopecten irradians]</t>
  </si>
  <si>
    <t>ALO02517.1</t>
  </si>
  <si>
    <t>hypothetical protein DAPPUDRAFT_307030 [Daphnia pulex]</t>
  </si>
  <si>
    <t>EFX63569.1</t>
  </si>
  <si>
    <t>ECPE_0000364801-mRNA-1</t>
  </si>
  <si>
    <t>D915_01742</t>
  </si>
  <si>
    <t xml:space="preserve"> hypothetical protein LOTGIDRAFT_173452 [Lottia gigantea]</t>
  </si>
  <si>
    <t>XP_009049184.1</t>
  </si>
  <si>
    <t>None predicted.</t>
  </si>
  <si>
    <t>AGB67489.1</t>
  </si>
  <si>
    <t>hypothetical protein LOTGIDRAFT_173452 [Lottia gigantea]</t>
  </si>
  <si>
    <t>peropsin [Hasarius adansoni]</t>
  </si>
  <si>
    <t>BAJ22674.1</t>
  </si>
  <si>
    <t>RPE-retinal G protein-coupled receptor [Ophiophagus hannah]</t>
  </si>
  <si>
    <t>ETE69021.1</t>
  </si>
  <si>
    <t>Sjp_0107370</t>
  </si>
  <si>
    <t>PdFMRFamide</t>
  </si>
  <si>
    <t>BN1106_s3778B000020.mRNA-1</t>
  </si>
  <si>
    <t>Peptide-1</t>
  </si>
  <si>
    <t xml:space="preserve"> hypothetical protein CAPTEDRAFT_131573 [Capitella teleta]</t>
  </si>
  <si>
    <t>ELT88896.1</t>
  </si>
  <si>
    <t>XP_001628536.1</t>
  </si>
  <si>
    <t>hypothetical protein CAPTEDRAFT_131573 [Capitella teleta]</t>
  </si>
  <si>
    <t>PREDICTED: neuropeptide Y receptor-like [Tetranychus urticae]</t>
  </si>
  <si>
    <t>XP_015783064.1</t>
  </si>
  <si>
    <t>PREDICTED: neuropeptide Y receptor-like [Saccoglossus kowalevskii]</t>
  </si>
  <si>
    <t>XP_002734699.1</t>
  </si>
  <si>
    <t>ECPE_0000301801-mRNA-1</t>
  </si>
  <si>
    <t>PdLuqin</t>
  </si>
  <si>
    <t>BN1106_s19B000334.mRNA-1</t>
  </si>
  <si>
    <t xml:space="preserve"> RYamide receptor-like [Limulus polyphemus]</t>
  </si>
  <si>
    <t>XP_013771865.1</t>
  </si>
  <si>
    <t>G protein-coupled receptor, rhodopsin-like (IPR000276); Neuropeptide Y receptor family (IPR000611)</t>
  </si>
  <si>
    <t>XP_001636481.1</t>
  </si>
  <si>
    <t>luqin receptor 1 [Platynereis dumerilii]</t>
  </si>
  <si>
    <t>AKP24072.1</t>
  </si>
  <si>
    <t>PREDICTED: neuropeptide Y receptor-like [Limulus polyphemus]</t>
  </si>
  <si>
    <t>XP_002732004.1</t>
  </si>
  <si>
    <t>csin104454</t>
  </si>
  <si>
    <t>GtNPR1</t>
  </si>
  <si>
    <t>BN1106_s1085B000091.mRNA-1</t>
  </si>
  <si>
    <t xml:space="preserve"> hypothetical protein LOTGIDRAFT_73358, partial [Lottia gigantea]</t>
  </si>
  <si>
    <t>XP_009058208.1</t>
  </si>
  <si>
    <t>PREDICTED: galanin receptor type 2-like [Acropora digitifera]</t>
  </si>
  <si>
    <t>XP_015774165.1</t>
  </si>
  <si>
    <t>hypothetical protein LOTGIDRAFT_73358 [Lottia gigantea]</t>
  </si>
  <si>
    <t>PREDICTED: prolactin-releasing peptide receptor-like [Vollenhovia emeryi]</t>
  </si>
  <si>
    <t>XP_011868505.1</t>
  </si>
  <si>
    <t>neuropeptide Y receptor Y2, like [Danio rerio]</t>
  </si>
  <si>
    <t>NP_001314731.1</t>
  </si>
  <si>
    <t>ECPE_0000429101-mRNA-1</t>
  </si>
  <si>
    <t>BN1106_s2967B000104.mRNA-1</t>
  </si>
  <si>
    <t>PREDICTED: prolactin-releasing peptide receptor-like isoform X1 [Linepithema humile]</t>
  </si>
  <si>
    <t>XP_012230035.1</t>
  </si>
  <si>
    <t>PREDICTED: prolactin-releasing peptide receptor-like [Saccoglossus kowalevskii]</t>
  </si>
  <si>
    <t>XP_002740053.1</t>
  </si>
  <si>
    <t>ECPE_0000347801-mRNA-1</t>
  </si>
  <si>
    <t>SmedNPYR1</t>
  </si>
  <si>
    <t>D915_05685</t>
  </si>
  <si>
    <t xml:space="preserve"> PREDICTED: neuropeptide F receptor-like [Aplysia californica]</t>
  </si>
  <si>
    <t>XP_005089880.1</t>
  </si>
  <si>
    <t>Neuropeptide FF receptor 2 [Exaiptasia pallida]</t>
  </si>
  <si>
    <t>KXJ25557.1</t>
  </si>
  <si>
    <t>PREDICTED: neuropeptide F receptor-like [Aplysia californica]</t>
  </si>
  <si>
    <t>AGAP004123-PA-like protein (GRNPYR) [Anopheles sinensis]</t>
  </si>
  <si>
    <t>KFB38718.1</t>
  </si>
  <si>
    <t>PREDICTED: neuropeptide Y receptor type 2-like [Nothobranchius furzeri]</t>
  </si>
  <si>
    <t>XP_015830311.1</t>
  </si>
  <si>
    <t>ECPE_0000391601-mRNA-1</t>
  </si>
  <si>
    <t>SmedNPYR1-like</t>
  </si>
  <si>
    <t>BN1106_s3169B000088.mRNA-1</t>
  </si>
  <si>
    <t xml:space="preserve"> PREDICTED: neuropeptide F receptor [Bactrocera dorsalis]</t>
  </si>
  <si>
    <t>XP_011202740.1</t>
  </si>
  <si>
    <t>XP_001641682.1</t>
  </si>
  <si>
    <t>PREDICTED: neuropeptide F receptor-like [Crassostrea gigas]</t>
  </si>
  <si>
    <t>XP_011444490.1</t>
  </si>
  <si>
    <t>Neuropeptide F receptor [Daphnia magna]</t>
  </si>
  <si>
    <t>KZS05899.1</t>
  </si>
  <si>
    <t>PREDICTED: neuropeptide Y receptor type 2-like isoform X3 [Scleropages formosus]</t>
  </si>
  <si>
    <t>XP_018591260.1</t>
  </si>
  <si>
    <t>ECPE_0000251201-mRNA-1</t>
  </si>
  <si>
    <t>Tachykinin/SubstanceP</t>
  </si>
  <si>
    <t>BN1106_s1255B000312.mRNA-1</t>
  </si>
  <si>
    <t xml:space="preserve"> neuropeptide GPCR A24 [Nilaparvata lugens]</t>
  </si>
  <si>
    <t>BAO01074.1</t>
  </si>
  <si>
    <t>Substance-K receptor [Exaiptasia pallida]</t>
  </si>
  <si>
    <t>KXJ26089.1</t>
  </si>
  <si>
    <t>PREDICTED: tachykinin-like peptides receptor 99D isoform X1 [Lingula anatina]</t>
  </si>
  <si>
    <t>XP_013411108.1</t>
  </si>
  <si>
    <t>PREDICTED: tachykinin-like peptides receptor 99D-like isoform X1 [Apis dorsata]</t>
  </si>
  <si>
    <t>XP_006612330.1</t>
  </si>
  <si>
    <t>PREDICTED: tachykinin-like peptides receptor 99D-like [Saccoglossus kowalevskii]</t>
  </si>
  <si>
    <t>XP_002735432.1</t>
  </si>
  <si>
    <t>ECPE_0000447001-mRNA-1</t>
  </si>
  <si>
    <t>BN1106_s545B000172.mRNA-1</t>
  </si>
  <si>
    <t xml:space="preserve"> PREDICTED: neuropeptide Y receptor-like isoform X2 [Tetranychus urticae]</t>
  </si>
  <si>
    <t>XP_015785082.1</t>
  </si>
  <si>
    <t>PREDICTED: tachykinin-like peptides receptor 86C [Acropora digitifera]</t>
  </si>
  <si>
    <t>XP_015773135.1</t>
  </si>
  <si>
    <t>hypothetical protein LOTGIDRAFT_105957 [Lottia gigantea]</t>
  </si>
  <si>
    <t>XP_009060304.1</t>
  </si>
  <si>
    <t>PREDICTED: neuropeptide Y receptor-like isoform X2 [Tetranychus urticae]</t>
  </si>
  <si>
    <t>XP_002732003.1</t>
  </si>
  <si>
    <t>SMRZ_0000011401-mRNA-1</t>
  </si>
  <si>
    <t>BN1106_s92B000566.mRNA-1</t>
  </si>
  <si>
    <t xml:space="preserve"> hypothetical protein BRAFLDRAFT_220926, partial [Branchiostoma floridae]</t>
  </si>
  <si>
    <t>XP_002591960.1</t>
  </si>
  <si>
    <t>XP_001634946.1</t>
  </si>
  <si>
    <t>PREDICTED: galanin receptor type 2-like [Octopus bimaculoides]</t>
  </si>
  <si>
    <t>XP_014771366.1</t>
  </si>
  <si>
    <t>PREDICTED: orexin receptor type 1-like isoform X2 [Bemisia tabaci]</t>
  </si>
  <si>
    <t>XP_018905596.1</t>
  </si>
  <si>
    <t>PREDICTED: neuropeptide FF receptor 2 [Mustela putorius furo]</t>
  </si>
  <si>
    <t>XP_012918856.1</t>
  </si>
  <si>
    <t>ECPE_0000267801-mRNA-1</t>
  </si>
  <si>
    <t>Myomodulin</t>
  </si>
  <si>
    <t>D915_06456</t>
  </si>
  <si>
    <t xml:space="preserve"> hypothetical protein CAPTEDRAFT_142791 [Capitella teleta]</t>
  </si>
  <si>
    <t>ELT99172.1</t>
  </si>
  <si>
    <t>G protein-coupled receptor, rhodopsin-like (IPR000276); 7TM GPCR, serpentine receptor class w (Srw) (IPR019427)</t>
  </si>
  <si>
    <t>PREDICTED: probable G-protein coupled receptor 139 [Hydra vulgaris]</t>
  </si>
  <si>
    <t>XP_002160368.1</t>
  </si>
  <si>
    <t>hypothetical protein CAPTEDRAFT_142791 [Capitella teleta]</t>
  </si>
  <si>
    <t>myosuppressin receptor [Rhodnius prolixus]</t>
  </si>
  <si>
    <t>AGT02812.1</t>
  </si>
  <si>
    <t>PREDICTED: thyrotropin-releasing hormone receptor-like [Salmo salar]</t>
  </si>
  <si>
    <t>XP_014032309.1</t>
  </si>
  <si>
    <t>ECPE_0000225501-mRNA-1</t>
  </si>
  <si>
    <t>BN1106_s4451B000132.mRNA-1</t>
  </si>
  <si>
    <t xml:space="preserve"> FMRFamide receptor-like [Mizuhopecten yessoensis]</t>
  </si>
  <si>
    <t>XP_021378358.1</t>
  </si>
  <si>
    <t>PREDICTED: dopamine receptor 4-like [Hydra vulgaris]</t>
  </si>
  <si>
    <t>XP_012559100.1</t>
  </si>
  <si>
    <t>hypothetical protein CAPTEDRAFT_215199 [Capitella teleta]</t>
  </si>
  <si>
    <t>ELT94998.1</t>
  </si>
  <si>
    <t>PREDICTED: FMRFamide receptor-like [Metaseiulus occidentalis]</t>
  </si>
  <si>
    <t>XP_003748414.1</t>
  </si>
  <si>
    <t>PREDICTED: cholecystokinin receptor type A-like [Austrofundulus limnaeus]</t>
  </si>
  <si>
    <t>XP_013886317.1</t>
  </si>
  <si>
    <t>ECPE_0000250801-mRNA-1</t>
  </si>
  <si>
    <t>PdAllatostatinA</t>
  </si>
  <si>
    <t>BN1106_s1703B000178.mRNA-1</t>
  </si>
  <si>
    <t xml:space="preserve"> hypothetical protein LOTGIDRAFT_108200 [Lottia gigantea]</t>
  </si>
  <si>
    <t>XP_009065272.1</t>
  </si>
  <si>
    <t>Orexin receptor type 2 [Exaiptasia pallida]</t>
  </si>
  <si>
    <t>KXJ24675.1</t>
  </si>
  <si>
    <t>hypothetical protein LOTGIDRAFT_108200 [Lottia gigantea]</t>
  </si>
  <si>
    <t>FGLa/AST receptor [Rhodnius prolixus]</t>
  </si>
  <si>
    <t>AJA32745.1</t>
  </si>
  <si>
    <t>PREDICTED: allatostatin-A receptor-like [Saccoglossus kowalevskii]</t>
  </si>
  <si>
    <t>XP_002730936.1</t>
  </si>
  <si>
    <t>ECPE_0000373801-mRNA-1</t>
  </si>
  <si>
    <t>Allatotropin/Orexin-like</t>
  </si>
  <si>
    <t>BN1106_s284B000285.mRNA-1</t>
  </si>
  <si>
    <t xml:space="preserve"> PREDICTED: orexin receptor type 1-like isoform X1 [Bemisia tabaci]</t>
  </si>
  <si>
    <t>XP_018905595.1</t>
  </si>
  <si>
    <t>hypothetical protein CAPTEDRAFT_182424 [Capitella teleta]</t>
  </si>
  <si>
    <t>ELU16138.1</t>
  </si>
  <si>
    <t>PREDICTED: orexin receptor type 1-like isoform X1 [Bemisia tabaci]</t>
  </si>
  <si>
    <t>PREDICTED: orexin receptor type 2-like [Clupea harengus]</t>
  </si>
  <si>
    <t>XP_012695802.1</t>
  </si>
  <si>
    <t>maker-uti_cns_0008564-snap-gene-0.5-mRNA-1</t>
  </si>
  <si>
    <t>growth hormone secretagogue</t>
  </si>
  <si>
    <t>BN1106_s2188B000064.mRNA-1</t>
  </si>
  <si>
    <t xml:space="preserve"> PREDICTED: neuropeptides capa receptor-like [Priapulus caudatus]</t>
  </si>
  <si>
    <t>XP_014670688.1</t>
  </si>
  <si>
    <t>PREDICTED: muscarinic acetylcholine receptor M3-like [Hydra vulgaris]</t>
  </si>
  <si>
    <t>XP_004205906.1</t>
  </si>
  <si>
    <t>PREDICTED: neuromedin-U receptor 2-like [Aplysia californica]</t>
  </si>
  <si>
    <t>XP_012939588.1</t>
  </si>
  <si>
    <t>PREDICTED: neuropeptides capa receptor-like [Priapulus caudatus]</t>
  </si>
  <si>
    <t>neuromedin U receptor 2 [Carassius auratus]</t>
  </si>
  <si>
    <t>BAJ49819.1</t>
  </si>
  <si>
    <t>Smp_141880.1</t>
  </si>
  <si>
    <t>HsProkineticin</t>
  </si>
  <si>
    <t>D915_05591</t>
  </si>
  <si>
    <t xml:space="preserve"> PREDICTED: prolactin-releasing peptide receptor-like [Aplysia californica]</t>
  </si>
  <si>
    <t>XP_005104464.1</t>
  </si>
  <si>
    <t>PREDICTED: prolactin-releasing peptide receptor-like [Aplysia californica]</t>
  </si>
  <si>
    <t>neuropeptide receptor A10 [Bombyx mori]</t>
  </si>
  <si>
    <t>NP_001127707.1</t>
  </si>
  <si>
    <t>PREDICTED: neuropeptide Y receptor type 4-like [Xenopus laevis]</t>
  </si>
  <si>
    <t>XP_018097771.1</t>
  </si>
  <si>
    <t>ECPE_0000389301-mRNA-1</t>
  </si>
  <si>
    <t>RnTrH-like</t>
  </si>
  <si>
    <t>BN1106_s2682B000166.mRNA-1</t>
  </si>
  <si>
    <t xml:space="preserve"> EFLGamide receptor 1 [Platynereis dumerilii]</t>
  </si>
  <si>
    <t>AKQ63029.1</t>
  </si>
  <si>
    <t>G protein-coupled receptor, rhodopsin-like (IPR000276); Thyrotropin-releasing hormone receptor (IPR002120)</t>
  </si>
  <si>
    <t>XP_001641633.1</t>
  </si>
  <si>
    <t>EFLGamide receptor 1 [Platynereis dumerilii]</t>
  </si>
  <si>
    <t>PREDICTED: thyrotropin-releasing hormone receptor-like [Parasteatoda tepidariorum]</t>
  </si>
  <si>
    <t>XP_015924433.1</t>
  </si>
  <si>
    <t>PREDICTED: thyrotropin-releasing hormone receptor-like [Cyprinodon variegatus]</t>
  </si>
  <si>
    <t>XP_015239755.1</t>
  </si>
  <si>
    <t>ECPE_0001377101-mRNA-1</t>
  </si>
  <si>
    <t>BN1106_s817B000144.mRNA-1</t>
  </si>
  <si>
    <t xml:space="preserve"> neurotensin receptor type 1-like [Mizuhopecten yessoensis]</t>
  </si>
  <si>
    <t>XP_021364254.1</t>
  </si>
  <si>
    <t>XP_001638225.1</t>
  </si>
  <si>
    <t>PREDICTED: somatostatin receptor type 2-like [Crassostrea gigas]</t>
  </si>
  <si>
    <t>XP_011438094.1</t>
  </si>
  <si>
    <t>neuropeptide receptor A18 [Danaus plexippus]</t>
  </si>
  <si>
    <t>EHJ64639.1</t>
  </si>
  <si>
    <t>PREDICTED: substance-P receptor [Strongylocentrotus purpuratus]</t>
  </si>
  <si>
    <t>XP_001200425.1</t>
  </si>
  <si>
    <t>ECPE_0001340301-mRNA-1</t>
  </si>
  <si>
    <t>D915_01953</t>
  </si>
  <si>
    <t xml:space="preserve"> hypothetical protein CAPTEDRAFT_208570 [Capitella teleta]</t>
  </si>
  <si>
    <t>ELU13035.1</t>
  </si>
  <si>
    <t>D(1B) dopamine receptor [Exaiptasia pallida]</t>
  </si>
  <si>
    <t>KXJ24180.1</t>
  </si>
  <si>
    <t>hypothetical protein CAPTEDRAFT_208570 [Capitella teleta]</t>
  </si>
  <si>
    <t>neuropeptide GPCR A30 [Nilaparvata lugens]</t>
  </si>
  <si>
    <t>BAO01080.1</t>
  </si>
  <si>
    <t>PREDICTED: cholecystokinin receptor-like [Saccoglossus kowalevskii]</t>
  </si>
  <si>
    <t>XP_006813027.1</t>
  </si>
  <si>
    <t>ECPE_0000907801-mRNA-1</t>
  </si>
  <si>
    <t>HsAngiotensin-like</t>
  </si>
  <si>
    <t>D915_01126</t>
  </si>
  <si>
    <t>Peptide-2</t>
  </si>
  <si>
    <t xml:space="preserve"> hypothetical protein CAPTEDRAFT_213150 [Capitella teleta]</t>
  </si>
  <si>
    <t>ELT97523.1</t>
  </si>
  <si>
    <t>XP_012562545.1</t>
  </si>
  <si>
    <t>hypothetical protein CAPTEDRAFT_213150 [Capitella teleta]</t>
  </si>
  <si>
    <t>PREDICTED: thyrotropin-releasing hormone receptor-like [Tetranychus urticae]</t>
  </si>
  <si>
    <t>XP_015783705.1</t>
  </si>
  <si>
    <t>PREDICTED: neuropeptides capa receptor-like [Callorhinchus milii]</t>
  </si>
  <si>
    <t>XP_007884213.1</t>
  </si>
  <si>
    <t>ECPE_0000203101-mRNA-1</t>
  </si>
  <si>
    <t>Xl_endothelin</t>
  </si>
  <si>
    <t>D915_10580</t>
  </si>
  <si>
    <t xml:space="preserve"> FMRFamide receptor-like [Parasteatoda tepidariorum]</t>
  </si>
  <si>
    <t>XP_015917031.1</t>
  </si>
  <si>
    <t>Laminin subunit alpha-3 [Exaiptasia pallida]</t>
  </si>
  <si>
    <t>KXJ04345.1</t>
  </si>
  <si>
    <t>hypothetical protein LOTGIDRAFT_153588 [Lottia gigantea]</t>
  </si>
  <si>
    <t>XP_009057864.1</t>
  </si>
  <si>
    <t>PREDICTED: FMRFamide receptor-like [Parasteatoda tepidariorum]</t>
  </si>
  <si>
    <t>PREDICTED: mas-related G-protein coupled receptor member H [Columba livia]</t>
  </si>
  <si>
    <t>XP_005511149.1</t>
  </si>
  <si>
    <t>T265_03308</t>
  </si>
  <si>
    <t>DroFMRFamide</t>
  </si>
  <si>
    <t>BN1106_s258B000277.mRNA-1</t>
  </si>
  <si>
    <t xml:space="preserve"> orphan G-protein coupled receptor 44 [Platynereis dumerilii]</t>
  </si>
  <si>
    <t>AKQ63048.1</t>
  </si>
  <si>
    <t>XP_012561860.1</t>
  </si>
  <si>
    <t>orphan G-protein coupled receptor 44 [Platynereis dumerilii]</t>
  </si>
  <si>
    <t>FMRFamide Peptide Receptor family [Caenorhabditis elegans]</t>
  </si>
  <si>
    <t>NP_506168.2</t>
  </si>
  <si>
    <t>thyrotropin-releasing hormone receptor b [Danio rerio]</t>
  </si>
  <si>
    <t>NP_001108160.1</t>
  </si>
  <si>
    <t>ECPE_0000736401-mRNA-1</t>
  </si>
  <si>
    <t>PdNPY4R</t>
  </si>
  <si>
    <t>BN1106_s1566B000115.mRNA-1</t>
  </si>
  <si>
    <t xml:space="preserve"> NPY-4 receptor 1 [Platynereis dumerilii]</t>
  </si>
  <si>
    <t>AKQ63008.1</t>
  </si>
  <si>
    <t>7TM GPCR, serpentine receptor class w (Srw) (IPR019427)</t>
  </si>
  <si>
    <t>NPY-4 receptor 1 [Platynereis dumerilii]</t>
  </si>
  <si>
    <t>PREDICTED: sex peptide receptor-like [Limulus polyphemus]</t>
  </si>
  <si>
    <t>XP_013782861.1</t>
  </si>
  <si>
    <t>PREDICTED: growth hormone secretagogue receptor type 1-like isoform X1 [Strongylocentrotus purpuratus]</t>
  </si>
  <si>
    <t>XP_011665373.1</t>
  </si>
  <si>
    <t>ECPE_0000493001-mRNA-1</t>
  </si>
  <si>
    <t>DroProctolin</t>
  </si>
  <si>
    <t>D915_00383</t>
  </si>
  <si>
    <t xml:space="preserve"> PREDICTED: thyrotropin-releasing hormone receptor-like [Biomphalaria glabrata]</t>
  </si>
  <si>
    <t>XP_013069003.1</t>
  </si>
  <si>
    <t>PREDICTED: FMRFamide receptor-like [Hydra vulgaris]</t>
  </si>
  <si>
    <t>XP_012564736.1</t>
  </si>
  <si>
    <t>PREDICTED: thyrotropin-releasing hormone receptor-like [Biomphalaria glabrata]</t>
  </si>
  <si>
    <t>PREDICTED: FMRFamide receptor-like [Limulus polyphemus]</t>
  </si>
  <si>
    <t>XP_013772144.1</t>
  </si>
  <si>
    <t>PREDICTED: probable G-protein coupled receptor 139 [Branchiostoma belcheri]</t>
  </si>
  <si>
    <t>XP_019638046.1</t>
  </si>
  <si>
    <t>ECPE_0001695401-mRNA-1</t>
  </si>
  <si>
    <t>DroProctolin-like</t>
  </si>
  <si>
    <t>D915_01727</t>
  </si>
  <si>
    <t xml:space="preserve"> hypothetical protein LOTGIDRAFT_162598 [Lottia gigantea]</t>
  </si>
  <si>
    <t>XP_009056811.1</t>
  </si>
  <si>
    <t>5-hydroxytryptamine receptor 2A [Exaiptasia pallida]</t>
  </si>
  <si>
    <t>KXJ19836.1</t>
  </si>
  <si>
    <t>hypothetical protein LOTGIDRAFT_162598 [Lottia gigantea]</t>
  </si>
  <si>
    <t>PREDICTED: thyrotropin-releasing hormone receptor [Microplitis demolitor]</t>
  </si>
  <si>
    <t>XP_008556184.1</t>
  </si>
  <si>
    <t>PREDICTED: growth hormone secretagogue receptor type 1-like [Clupea harengus]</t>
  </si>
  <si>
    <t>XP_012676703.1</t>
  </si>
  <si>
    <t>ECPE_0000221201-mRNA-1</t>
  </si>
  <si>
    <t>BN1106_s46B000392.mRNA-1</t>
  </si>
  <si>
    <t xml:space="preserve"> PREDICTED: thyrotropin-releasing hormone receptor-like [Lingula anatina]</t>
  </si>
  <si>
    <t>XP_013411468.1</t>
  </si>
  <si>
    <t>PREDICTED: alpha-2Db adrenergic receptor-like [Hydra vulgaris]</t>
  </si>
  <si>
    <t>XP_012559545.1</t>
  </si>
  <si>
    <t>PREDICTED: thyrotropin-releasing hormone receptor-like [Lingula anatina]</t>
  </si>
  <si>
    <t>XP_015918808.1</t>
  </si>
  <si>
    <t>XP_019642150.1</t>
  </si>
  <si>
    <t>ECPE_0000207401-mRNA-1</t>
  </si>
  <si>
    <t>BN1106_s1280B000188.mRNA-1</t>
  </si>
  <si>
    <t xml:space="preserve"> PREDICTED: FMRFamide receptor-like [Lingula anatina]</t>
  </si>
  <si>
    <t>XP_013403369.1</t>
  </si>
  <si>
    <t>PREDICTED: melanocyte-stimulating hormone receptor-like [Acropora digitifera]</t>
  </si>
  <si>
    <t>XP_015772343.1</t>
  </si>
  <si>
    <t>PREDICTED: FMRFamide receptor-like [Lingula anatina]</t>
  </si>
  <si>
    <t>PREDICTED: thyrotropin-releasing hormone receptor-like [Wasmannia auropunctata]</t>
  </si>
  <si>
    <t>XP_011707078.1</t>
  </si>
  <si>
    <t>growth hormone secretagogue receptor [Gasterosteus aculeatus]</t>
  </si>
  <si>
    <t>ALG00016.1</t>
  </si>
  <si>
    <t>csin109524</t>
  </si>
  <si>
    <t>D915_00019</t>
  </si>
  <si>
    <t xml:space="preserve"> thyrotropin-releasing hormone receptor-like [Mizuhopecten yessoensis]</t>
  </si>
  <si>
    <t>XP_021360100.1</t>
  </si>
  <si>
    <t>PREDICTED: probable G-protein coupled receptor 139 isoform X1 [Hydra vulgaris]</t>
  </si>
  <si>
    <t>XP_012557881.1</t>
  </si>
  <si>
    <t>PREDICTED: probable G-protein coupled receptor 139 [Crassostrea gigas]</t>
  </si>
  <si>
    <t>XP_011440229.1</t>
  </si>
  <si>
    <t>PREDICTED: neuropeptides capa receptor-like [Megachile rotundata]</t>
  </si>
  <si>
    <t>XP_012138540.1</t>
  </si>
  <si>
    <t>XP_019642157.1</t>
  </si>
  <si>
    <t>ECPE_0000354601-mRNA-1</t>
  </si>
  <si>
    <t>BN1106_s494B000132.mRNA-2</t>
  </si>
  <si>
    <t xml:space="preserve"> hypothetical protein CAPTEDRAFT_182197 [Capitella teleta]</t>
  </si>
  <si>
    <t>ELT97118.1</t>
  </si>
  <si>
    <t>Detailed signature match: GPCR, rhodopsin-like, 7TM (IPR017452)</t>
  </si>
  <si>
    <t>No significant similarity found</t>
  </si>
  <si>
    <t>PREDICTED: tyramine receptor Ser-2-like [Hydra vulgaris]</t>
  </si>
  <si>
    <t>XP_012554039.1</t>
  </si>
  <si>
    <t>hypothetical protein CAPTEDRAFT_182197 [Capitella teleta]</t>
  </si>
  <si>
    <t>NP_872220.1</t>
  </si>
  <si>
    <t>PREDICTED: cholecystokinin receptor type A [Strongylocentrotus purpuratus]</t>
  </si>
  <si>
    <t>XP_782630.3</t>
  </si>
  <si>
    <t>ECPE_0000201101-mRNA-1</t>
  </si>
  <si>
    <t>DroFMRFamide-like</t>
  </si>
  <si>
    <t>BN1106_s1800B000043.mRNA-1</t>
  </si>
  <si>
    <t>Peptide 3</t>
  </si>
  <si>
    <t>XP_013414301.1</t>
  </si>
  <si>
    <t>Iron/zinc purple acid phosphatase-like protein [Exaiptasia pallida]</t>
  </si>
  <si>
    <t>KXJ13324.1</t>
  </si>
  <si>
    <t>FMRFamide receptor [Anopheles darlingi]</t>
  </si>
  <si>
    <t>ETN65478.1</t>
  </si>
  <si>
    <t>PREDICTED: cholecystokinin receptor type A [Clupea harengus]</t>
  </si>
  <si>
    <t>XP_012695623.1</t>
  </si>
  <si>
    <t>ECPE_0000452001-mRNA-1</t>
  </si>
  <si>
    <t>D915_06722</t>
  </si>
  <si>
    <t xml:space="preserve"> PREDICTED: neuropeptide FF receptor 2 [Strongylocentrotus purpuratus]</t>
  </si>
  <si>
    <t>XP_011670453.1</t>
  </si>
  <si>
    <t>XP_001638744.1</t>
  </si>
  <si>
    <t>hypothetical protein CAPTEDRAFT_200158 [Capitella teleta]</t>
  </si>
  <si>
    <t>ELT97663.1</t>
  </si>
  <si>
    <t>PREDICTED: 5-hydroxytryptamine receptor 1 [Acromyrmex echinatior]</t>
  </si>
  <si>
    <t>XP_011056730.1</t>
  </si>
  <si>
    <t>PREDICTED: neuropeptide FF receptor 2 [Strongylocentrotus purpuratus]</t>
  </si>
  <si>
    <t>ECPE_0000752101-mRNA-1</t>
  </si>
  <si>
    <t>D915_06342</t>
  </si>
  <si>
    <t>Peptide-4</t>
  </si>
  <si>
    <t xml:space="preserve"> PREDICTED: sex peptide receptor [Harpegnathos saltator]</t>
  </si>
  <si>
    <t>XP_011148909.1</t>
  </si>
  <si>
    <t>hypothetical protein LOTGIDRAFT_160192 [Lottia gigantea]</t>
  </si>
  <si>
    <t>XP_009053499.1</t>
  </si>
  <si>
    <t>PREDICTED: sex peptide receptor-like [Dinoponera quadriceps]</t>
  </si>
  <si>
    <t>XP_014472131.1</t>
  </si>
  <si>
    <t>thyrotropin-releasing hormone receptor 1b [Gasterosteus aculeatus]</t>
  </si>
  <si>
    <t>ALG00046.1</t>
  </si>
  <si>
    <t>T265_09081</t>
  </si>
  <si>
    <t>Myosuppressin/myomodulin-like</t>
  </si>
  <si>
    <t>D915_05265</t>
  </si>
  <si>
    <t xml:space="preserve"> PREDICTED: FMRFamide receptor [Dendroctonus ponderosae]</t>
  </si>
  <si>
    <t>XP_019768282.1</t>
  </si>
  <si>
    <t>XP_001641088.1</t>
  </si>
  <si>
    <t>PREDICTED: probable G-protein coupled receptor B0563.6 [Biomphalaria glabrata]</t>
  </si>
  <si>
    <t>XP_013083027.1</t>
  </si>
  <si>
    <t>PREDICTED: thyrotropin-releasing hormone receptor-like [Astyanax mexicanus]</t>
  </si>
  <si>
    <t>XP_007229267.1</t>
  </si>
  <si>
    <t>ECPE_0000992401-mRNA-1</t>
  </si>
  <si>
    <t>Myosuppressin/myomodulin</t>
  </si>
  <si>
    <t>BN1106_s2273B000041.mRNA-1</t>
  </si>
  <si>
    <t>Peptide-5</t>
  </si>
  <si>
    <t xml:space="preserve"> sex peptide receptor-like [Parasteatoda tepidariorum]</t>
  </si>
  <si>
    <t>XP_015918743.1</t>
  </si>
  <si>
    <t>KXJ27452.1</t>
  </si>
  <si>
    <t>hypothetical protein CAPTEDRAFT_24794 [Capitella teleta]</t>
  </si>
  <si>
    <t>ELU07445.1</t>
  </si>
  <si>
    <t>XP_013793670.1</t>
  </si>
  <si>
    <t>PREDICTED: growth hormone secretagogue receptor type 1 isoform X1 [Gallus gallus]</t>
  </si>
  <si>
    <t>XP_015147117.1</t>
  </si>
  <si>
    <t>ECPE_0000467201-mRNA-1</t>
  </si>
  <si>
    <t>BN1106_s316B000427.mRNA-1</t>
  </si>
  <si>
    <t xml:space="preserve"> PREDICTED: FMRFamide receptor-like [Wasmannia auropunctata]</t>
  </si>
  <si>
    <t>XP_011691800.1</t>
  </si>
  <si>
    <t>PREDICTED: orexin receptor type 2-like [Acropora digitifera]</t>
  </si>
  <si>
    <t>XP_015751351.1</t>
  </si>
  <si>
    <t>PREDICTED: sex peptide receptor-like [Lingula anatina]</t>
  </si>
  <si>
    <t>XP_013407406.1</t>
  </si>
  <si>
    <t>PREDICTED: FMRFamide receptor-like [Wasmannia auropunctata]</t>
  </si>
  <si>
    <t>PREDICTED: probable G-protein coupled receptor 139 [Cuculus canorus]</t>
  </si>
  <si>
    <t>XP_009564369.1</t>
  </si>
  <si>
    <t>ECPE_0000382701-mRNA-1</t>
  </si>
  <si>
    <t>BN1106_s51B000259.mRNA-1</t>
  </si>
  <si>
    <t xml:space="preserve"> hypothetical protein CAPTEDRAFT_194112 [Capitella teleta]</t>
  </si>
  <si>
    <t>ELU00917.1</t>
  </si>
  <si>
    <t>hypothetical protein CAPTEDRAFT_194112 [Capitella teleta]</t>
  </si>
  <si>
    <t>PREDICTED: sex peptide receptor-like [Papilio xuthus]</t>
  </si>
  <si>
    <t>XP_013182067.1</t>
  </si>
  <si>
    <t>PREDICTED: motilin receptor isoform X2 [Parus major]</t>
  </si>
  <si>
    <t>XP_015481245.1</t>
  </si>
  <si>
    <t>ECPE_0000229101-mRNA-1</t>
  </si>
  <si>
    <t>BN1106_s2145B000022.mRNA-1</t>
  </si>
  <si>
    <t>XP_001637244.1</t>
  </si>
  <si>
    <t>FMRFamide receptor [Orchesella cincta]</t>
  </si>
  <si>
    <t>ODM93048.1</t>
  </si>
  <si>
    <t>PREDICTED: type-2 angiotensin II receptor-like [Neolamprologus brichardi]</t>
  </si>
  <si>
    <t>XP_006781830.1</t>
  </si>
  <si>
    <t>ECPE_0000389601-mRNA-1</t>
  </si>
  <si>
    <t>D915_09561</t>
  </si>
  <si>
    <t xml:space="preserve"> PREDICTED: D(2)-like dopamine receptor [Acropora digitifera]</t>
  </si>
  <si>
    <t>XP_015770522.1</t>
  </si>
  <si>
    <t xml:space="preserve"> sex peptide receptor-like [Mizuhopecten yessoensis]</t>
  </si>
  <si>
    <t>XP_021368937.1</t>
  </si>
  <si>
    <t xml:space="preserve"> hypothetical protein Y032_0001g119 [Ancylostoma ceylanicum]</t>
  </si>
  <si>
    <t>EYC33839.1</t>
  </si>
  <si>
    <t xml:space="preserve"> PREDICTED: neuromedin-U receptor 1-like [Ictalurus punctatus]</t>
  </si>
  <si>
    <t>XP_017332971.1</t>
  </si>
  <si>
    <t>ECPE_0000397201-mRNA-1</t>
  </si>
  <si>
    <t>D915_05109</t>
  </si>
  <si>
    <t>Peptide-6</t>
  </si>
  <si>
    <t>PREDICTED: probable G-protein coupled receptor 83 [Acropora digitifera]</t>
  </si>
  <si>
    <t>XP_015762606.1</t>
  </si>
  <si>
    <t>PREDICTED: growth hormone secretagogue receptor type 1-like [Lingula anatina]</t>
  </si>
  <si>
    <t>XP_013417727.1</t>
  </si>
  <si>
    <t>Hypothetical protein CBG05705 [Caenorhabditis briggsae]</t>
  </si>
  <si>
    <t>XP_002633031.1</t>
  </si>
  <si>
    <t>PREDICTED: free fatty acid receptor 2-like [Sinocyclocheilus anshuiensis]</t>
  </si>
  <si>
    <t>XP_016341366.1</t>
  </si>
  <si>
    <t>ECPE_0000219101-mRNA-1</t>
  </si>
  <si>
    <t>DroSPR-like</t>
  </si>
  <si>
    <t>D915_05097</t>
  </si>
  <si>
    <t xml:space="preserve"> hypothetical protein LOTGIDRAFT_164765 [Lottia gigantea]</t>
  </si>
  <si>
    <t>XP_009059535.1</t>
  </si>
  <si>
    <t>Pyroglutamylated RFamide peptide receptor [Exaiptasia pallida]</t>
  </si>
  <si>
    <t>KXJ19792.1</t>
  </si>
  <si>
    <t>PREDICTED: FMRFamide receptor-like isoform X1 [Crassostrea gigas]</t>
  </si>
  <si>
    <t>XP_011452416.1</t>
  </si>
  <si>
    <t>sulfakinin receptor [Culex quinquefasciatus]</t>
  </si>
  <si>
    <t>XP_001847815.1</t>
  </si>
  <si>
    <t>PREDICTED: cholecystokinin receptor type A [Pygocentrus nattereri]</t>
  </si>
  <si>
    <t>XP_017555113.1</t>
  </si>
  <si>
    <t>ECPE_0000621201-mRNA-1</t>
  </si>
  <si>
    <t>BN1106_s3204B000090.mRNA-1</t>
  </si>
  <si>
    <t>hypothetical protein LOTGIDRAFT_164765 [Lottia gigantea]</t>
  </si>
  <si>
    <t>PREDICTED: cholecystokinin receptor-like isoform X1 [Cimex lectularius]</t>
  </si>
  <si>
    <t>XP_014257092.1</t>
  </si>
  <si>
    <t>PREDICTED: cholecystokinin receptor type A-like [Saccoglossus kowalevskii]</t>
  </si>
  <si>
    <t>XP_006814705.1</t>
  </si>
  <si>
    <t>ECPE_0000313801-mRNA-1</t>
  </si>
  <si>
    <t>HsProstacyclin</t>
  </si>
  <si>
    <t>BN1106_s923B000146.mRNA-1</t>
  </si>
  <si>
    <t xml:space="preserve"> cholecystokinin receptor-like [Ciona intestinalis]</t>
  </si>
  <si>
    <t>NP_001265909.1</t>
  </si>
  <si>
    <t>PREDICTED: putative neuropeptide Y receptor type 6 [Hydra vulgaris]</t>
  </si>
  <si>
    <t>XP_012553781.1</t>
  </si>
  <si>
    <t>PREDICTED: cholecystokinin receptor type A-like [Biomphalaria glabrata]</t>
  </si>
  <si>
    <t>XP_013096246.1</t>
  </si>
  <si>
    <t>PREDICTED: gastrin/cholecystokinin type B receptor-like [Limulus polyphemus]</t>
  </si>
  <si>
    <t>XP_013777000.1</t>
  </si>
  <si>
    <t>Cholecystokinin receptor type A [Gavia stellata]</t>
  </si>
  <si>
    <t>KFV56891.1</t>
  </si>
  <si>
    <t>ECPE_0000353201-mRNA-1</t>
  </si>
  <si>
    <t>D915_02221</t>
  </si>
  <si>
    <t xml:space="preserve"> PREDICTED: LOW QUALITY PROTEIN: FMRFamide receptor-like [Aethina tumida]</t>
  </si>
  <si>
    <t>XP_019865153.1</t>
  </si>
  <si>
    <t>XP_001640324.1</t>
  </si>
  <si>
    <t>PREDICTED: FMRFamide receptor-like [Anoplophora glabripennis]</t>
  </si>
  <si>
    <t>XP_018579105.1</t>
  </si>
  <si>
    <t>PREDICTED: C-C chemokine receptor type 3-like [Nanorana parkeri]</t>
  </si>
  <si>
    <t>XP_018425573.1</t>
  </si>
  <si>
    <t>ECPE_0000296401-mRNA-1</t>
  </si>
  <si>
    <t>D915_06590</t>
  </si>
  <si>
    <t>PREDICTED: histamine H2 receptor-like [Acropora digitifera]</t>
  </si>
  <si>
    <t>XP_015765079.1</t>
  </si>
  <si>
    <t>ECPE_0000479201-mRNA-1</t>
  </si>
  <si>
    <t>BN1106_s1385B000135.mRNA-1</t>
  </si>
  <si>
    <t>PREDICTED: uncharacterized protein LOC107334668 [Acropora digitifera]</t>
  </si>
  <si>
    <t>XP_015755112.1</t>
  </si>
  <si>
    <t>hypothetical protein CAPTEDRAFT_26880 [Capitella teleta]</t>
  </si>
  <si>
    <t>ELT90908.1</t>
  </si>
  <si>
    <t>ECPE_0000406001-mRNA-1</t>
  </si>
  <si>
    <t>D915_01954</t>
  </si>
  <si>
    <t xml:space="preserve"> PREDICTED: thyrotropin-releasing hormone receptor-like [Octopus bimaculoides]</t>
  </si>
  <si>
    <t>XP_014780015.1</t>
  </si>
  <si>
    <t>hypothetical protein TRIADDRAFT_53318 [Trichoplax adhaerens]</t>
  </si>
  <si>
    <t>XP_002109920.1</t>
  </si>
  <si>
    <t>PREDICTED: thyrotropin-releasing hormone receptor-like [Octopus bimaculoides]</t>
  </si>
  <si>
    <t>Pheromone biosynthesis-activating neuropeptide receptor [Operophtera brumata]</t>
  </si>
  <si>
    <t>KOB64247.1</t>
  </si>
  <si>
    <t>PREDICTED: neurotensin receptor type 1 [Lepisosteus oculatus]</t>
  </si>
  <si>
    <t>XP_006639694.1</t>
  </si>
  <si>
    <t>ECPE_0000503401-mRNA-1</t>
  </si>
  <si>
    <t>BN1106_s161B000174.mRNA-1</t>
  </si>
  <si>
    <t>Peptide-7</t>
  </si>
  <si>
    <t>PREDICTED: adenosine receptor A3-like [Acropora digitifera]</t>
  </si>
  <si>
    <t>XP_015747190.1</t>
  </si>
  <si>
    <t>PREDICTED: chemokine XC receptor 1 [Acanthisitta chloris]</t>
  </si>
  <si>
    <t>XP_009074974.1</t>
  </si>
  <si>
    <t>ECPE_0000987301-mRNA-1</t>
  </si>
  <si>
    <t>CCAP/neuropeptideS</t>
  </si>
  <si>
    <t>D915_05331</t>
  </si>
  <si>
    <t xml:space="preserve"> PREDICTED: uncharacterized protein LOC108666672 [Hyalella azteca]</t>
  </si>
  <si>
    <t>XP_018009078.1</t>
  </si>
  <si>
    <t>putative G-protein coupled receptor No18 [Exaiptasia pallida]</t>
  </si>
  <si>
    <t>KXJ12145.1</t>
  </si>
  <si>
    <t>PREDICTED: cardioacceleratory peptide receptor-like [Aplysia californica]</t>
  </si>
  <si>
    <t>XP_005090066.1</t>
  </si>
  <si>
    <t>PREDICTED: cardioacceleratory peptide receptor 2 isoform X3 [Tribolium castaneum]</t>
  </si>
  <si>
    <t>XP_015835205.1</t>
  </si>
  <si>
    <t>vasotocin type1 receptor [Protopterus annectens]</t>
  </si>
  <si>
    <t>BAG66063.1</t>
  </si>
  <si>
    <t>ECPE_0000259001-mRNA-1</t>
  </si>
  <si>
    <t>scaffold265:189063-189896</t>
  </si>
  <si>
    <t xml:space="preserve"> cholecystokinin receptor type A-like [Acanthaster planci]</t>
  </si>
  <si>
    <t>XP_022109638.1</t>
  </si>
  <si>
    <t>PREDICTED: 5-hydroxytryptamine receptor 7-like [Amphimedon queenslandica]</t>
  </si>
  <si>
    <t>XP_011409372.1</t>
  </si>
  <si>
    <t>hypothetical protein CAPTEDRAFT_211876 [Capitella teleta]</t>
  </si>
  <si>
    <t>ELT99349.1</t>
  </si>
  <si>
    <t>PREDICTED: dopamine receptor 2-like [Limulus polyphemus]</t>
  </si>
  <si>
    <t>XP_013774024.1</t>
  </si>
  <si>
    <t>PREDICTED: orexin receptor type 2-like [Strongylocentrotus purpuratus]</t>
  </si>
  <si>
    <t>XP_003728505.1</t>
  </si>
  <si>
    <t>ECPE_0000344201-mRNA-1</t>
  </si>
  <si>
    <t xml:space="preserve">scaffold2170:108498-109040 </t>
  </si>
  <si>
    <t xml:space="preserve"> hypothetical protein CAPTEDRAFT_191064 [Capitella teleta]</t>
  </si>
  <si>
    <t>ELU10698.1</t>
  </si>
  <si>
    <t>hypothetical protein TRIADDRAFT_55924 [Trichoplax adhaerens]</t>
  </si>
  <si>
    <t>XP_002111661.1</t>
  </si>
  <si>
    <t>hypothetical protein CAPTEDRAFT_191064 [Capitella teleta]</t>
  </si>
  <si>
    <t>PREDICTED: kallikrein 1-related peptidase b3-like [Amyelois transitella]</t>
  </si>
  <si>
    <t>XP_013190841.1</t>
  </si>
  <si>
    <t>PREDICTED: gastrin/cholecystokinin type B receptor-like [Strongylocentrotus purpuratus]</t>
  </si>
  <si>
    <t>XP_003725980.1</t>
  </si>
  <si>
    <t>ECPE_0000522901-mRNA-1</t>
  </si>
  <si>
    <t>scaffold37:374515-375306</t>
  </si>
  <si>
    <t xml:space="preserve"> Muscarinic acetylcholine receptor M4, partial [Ophiophagus hannah]</t>
  </si>
  <si>
    <t>ETE73629.1</t>
  </si>
  <si>
    <t>XP_011405826.1</t>
  </si>
  <si>
    <t>hypothetical protein CAPTEDRAFT_74399 [Capitella teleta]</t>
  </si>
  <si>
    <t>ELU05602.1</t>
  </si>
  <si>
    <t>PREDICTED: probable G-protein coupled receptor No9 [Diachasma alloeum]</t>
  </si>
  <si>
    <t>XP_015116423.1</t>
  </si>
  <si>
    <t>PREDICTED: cholecystokinin receptor-like [Strongylocentrotus purpuratus]</t>
  </si>
  <si>
    <t>XP_785011.1</t>
  </si>
  <si>
    <t>scaffold323:27651-28547</t>
  </si>
  <si>
    <t xml:space="preserve"> phe13-bombesin receptor-like [Acanthaster planci]</t>
  </si>
  <si>
    <t>XP_022089936.1</t>
  </si>
  <si>
    <t>XP_001638973.1</t>
  </si>
  <si>
    <t>hypothetical protein CAPTEDRAFT_108114 [Capitella teleta]</t>
  </si>
  <si>
    <t>ELU15881.1</t>
  </si>
  <si>
    <t>PREDICTED: adenosine receptor A2a [Halyomorpha halys]</t>
  </si>
  <si>
    <t>XP_014289429.1</t>
  </si>
  <si>
    <t>ECPE_0000609301-mRNA-1</t>
  </si>
  <si>
    <t>scaffold4074:42842-43729</t>
  </si>
  <si>
    <t xml:space="preserve"> beta-3 adrenergic receptor-like [Acanthaster planci]</t>
  </si>
  <si>
    <t>XP_022109111.1</t>
  </si>
  <si>
    <t>hypothetical protein TRIADDRAFT_31783 [Trichoplax adhaerens]</t>
  </si>
  <si>
    <t>XP_002116918.1</t>
  </si>
  <si>
    <t>hypothetical protein CAPTEDRAFT_45911 [Capitella teleta]</t>
  </si>
  <si>
    <t>ELU17631.1</t>
  </si>
  <si>
    <t>Neuromedin-B receptor [Acanthisitta chloris]</t>
  </si>
  <si>
    <t>KFP81668.1</t>
  </si>
  <si>
    <t>scaffold4204:44433-44774</t>
  </si>
  <si>
    <t xml:space="preserve"> PREDICTED: 5-hydroxytryptamine receptor 1A-alpha-like [Strongylocentrotus purpuratus]</t>
  </si>
  <si>
    <t>XP_011679522.1</t>
  </si>
  <si>
    <t>hypothetical protein CAPTEDRAFT_110529 [Capitella teleta]</t>
  </si>
  <si>
    <t>ELT95665.1</t>
  </si>
  <si>
    <t>PREDICTED: long-chain fatty acid transport protein 1-like [Amyelois transitella]</t>
  </si>
  <si>
    <t>XP_013194431.1</t>
  </si>
  <si>
    <t>PREDICTED: 5-hydroxytryptamine receptor 1A-alpha-like [Strongylocentrotus purpuratus]</t>
  </si>
  <si>
    <t>D915_07944</t>
  </si>
  <si>
    <t xml:space="preserve"> PREDICTED: substance-P receptor-like [Saccoglossus kowalevskii]</t>
  </si>
  <si>
    <t>XP_006817319.1</t>
  </si>
  <si>
    <t>predicted protein [Trichoplax adhaerens]</t>
  </si>
  <si>
    <t>XP_002111749.1</t>
  </si>
  <si>
    <t>PREDICTED: substance-P receptor-like [Saccoglossus kowalevskii]</t>
  </si>
  <si>
    <t>scaffold7452:19555-20052</t>
  </si>
  <si>
    <t>hypothetical protein TRIADDRAFT_56368 [Trichoplax adhaerens]</t>
  </si>
  <si>
    <t>XP_002112828.1</t>
  </si>
  <si>
    <t>hypothetical protein CAPTEDRAFT_191049 [Capitella teleta]</t>
  </si>
  <si>
    <t>ELU10685.1</t>
  </si>
  <si>
    <t>PREDICTED: mu-type opioid receptor-like [Saccoglossus kowalevskii]</t>
  </si>
  <si>
    <t>XP_006825016.1</t>
  </si>
  <si>
    <t>BN1106_s4918B000028.mRNA-1</t>
  </si>
  <si>
    <t xml:space="preserve"> PREDICTED: neuromedin-B receptor [Sturnus vulgaris]</t>
  </si>
  <si>
    <t>XP_014744089.1</t>
  </si>
  <si>
    <t>PREDICTED: cyclin-related protein FAM58A-like [Hydra vulgaris]</t>
  </si>
  <si>
    <t>XP_002165332.2</t>
  </si>
  <si>
    <t>PREDICTED: gastrin-releasing peptide receptor-like [Aplysia californica]</t>
  </si>
  <si>
    <t>XP_005093521.2</t>
  </si>
  <si>
    <t>PREDICTED: neuromedin-B receptor [Sturnus vulgaris]</t>
  </si>
  <si>
    <t>D915_15031</t>
  </si>
  <si>
    <t xml:space="preserve"> hypothetical protein CAPTEDRAFT_191049 [Capitella teleta]</t>
  </si>
  <si>
    <t>PREDICTED: galanin receptor type 1-like isoform X2 [Hydra vulgaris]</t>
  </si>
  <si>
    <t>XP_012565138.1</t>
  </si>
  <si>
    <t>PREDICTED: gonadotropin-releasing hormone receptor-like [Apis dorsata]</t>
  </si>
  <si>
    <t>XP_006621964.1</t>
  </si>
  <si>
    <t>PREDICTED: tachykinin-like peptides receptor 86C [Strongylocentrotus purpuratus]</t>
  </si>
  <si>
    <t>XP_011662097.1</t>
  </si>
  <si>
    <t>scaffold5738:2490-3377</t>
  </si>
  <si>
    <t>PREDICTED: histamine H1 receptor-like isoform X1 [Acropora digitifera]</t>
  </si>
  <si>
    <t>XP_015756285.1</t>
  </si>
  <si>
    <t>hypothetical protein RvY_17390-1 [Ramazzottius varieornatus]</t>
  </si>
  <si>
    <t>GAV07568.1</t>
  </si>
  <si>
    <t>PREDICTED: trace amine-associated receptor 4 [Danio rerio]</t>
  </si>
  <si>
    <t>XP_001920844.2</t>
  </si>
  <si>
    <t>scaffold2512:57274-58011</t>
  </si>
  <si>
    <t xml:space="preserve"> hypothetical protein YQE_08121, partial [Dendroctonus ponderosae]</t>
  </si>
  <si>
    <t>ENN75345.1</t>
  </si>
  <si>
    <t>5-hydroxytryptamine receptor 6 [Exaiptasia pallida]</t>
  </si>
  <si>
    <t>KXJ21969.1</t>
  </si>
  <si>
    <t>hypothetical protein YQE_08121 [Dendroctonus ponderosae]</t>
  </si>
  <si>
    <t>PREDICTED: type-1 angiotensin II receptor-like [Strongylocentrotus purpuratus]</t>
  </si>
  <si>
    <t>XP_011664269.1</t>
  </si>
  <si>
    <t>D915_13937</t>
  </si>
  <si>
    <t xml:space="preserve"> tachykinin-like peptides receptor 99D [Exaiptasia pallida]</t>
  </si>
  <si>
    <t>XP_020898576.1</t>
  </si>
  <si>
    <t xml:space="preserve"> orphan G-protein coupled receptor 15 [Platynereis dumerilii]</t>
  </si>
  <si>
    <t>AKQ63010.1</t>
  </si>
  <si>
    <t xml:space="preserve"> PREDICTED: thyrotropin-releasing hormone receptor [Dinoponera quadriceps]</t>
  </si>
  <si>
    <t>XP_014486284.1</t>
  </si>
  <si>
    <t xml:space="preserve"> PREDICTED: sphingosine 1-phosphate receptor 4-like [Cyprinus carpio]</t>
  </si>
  <si>
    <t>XP_018920413.1</t>
  </si>
  <si>
    <t>ECPE_0000407801-mRNA-1</t>
  </si>
  <si>
    <t>scaffold5322:2710-3585</t>
  </si>
  <si>
    <t>PREDICTED: uncharacterized protein LOC107346831 isoform X1 [Acropora digitifera]</t>
  </si>
  <si>
    <t>XP_015768162.1</t>
  </si>
  <si>
    <t>No significant simlarity found</t>
  </si>
  <si>
    <t xml:space="preserve">scaffold3014:121504-122538 </t>
  </si>
  <si>
    <t>7TM GPCR, serpentine receptor class x (Srx) (IPR019430)</t>
  </si>
  <si>
    <t>XP_001633224.1</t>
  </si>
  <si>
    <t>PREDICTED: rho guanine nucleotide exchange factor 3-like [Lingula anatina]</t>
  </si>
  <si>
    <t>XP_013406065.1</t>
  </si>
  <si>
    <t>ECPE_0001431101-mRNA-1</t>
  </si>
  <si>
    <t>D915_01876</t>
  </si>
  <si>
    <t xml:space="preserve"> PREDICTED: neuropeptide FF receptor 2-like [Octopus bimaculoides]</t>
  </si>
  <si>
    <t>XP_014790436.1</t>
  </si>
  <si>
    <t>PREDICTED: alpha-1A adrenergic receptor-like [Acropora digitifera]</t>
  </si>
  <si>
    <t>XP_015773753.1</t>
  </si>
  <si>
    <t>hypothetical protein LOTGIDRAFT_153047 [Lottia gigantea]</t>
  </si>
  <si>
    <t>XP_009051776.1</t>
  </si>
  <si>
    <t>allatotropin receptor [Manduca sexta]</t>
  </si>
  <si>
    <t>ADX66344.1</t>
  </si>
  <si>
    <t>PREDICTED: prolactin-releasing peptide receptor-like [Geospiza fortis]</t>
  </si>
  <si>
    <t>XP_005426535.1</t>
  </si>
  <si>
    <t>ECPE_0001480301-mRNA-1</t>
  </si>
  <si>
    <t>BN1106_s802B000072.mRNA-1</t>
  </si>
  <si>
    <t xml:space="preserve"> PREDICTED: muscarinic acetylcholine receptor M2-like [Lingula anatina]</t>
  </si>
  <si>
    <t>XP_013412586.1</t>
  </si>
  <si>
    <t>PREDICTED: orexin receptor type 1-like [Acropora digitifera]</t>
  </si>
  <si>
    <t>XP_015770966.1</t>
  </si>
  <si>
    <t>PREDICTED: muscarinic acetylcholine receptor M2-like [Lingula anatina]</t>
  </si>
  <si>
    <t>PREDICTED: orexin receptor type 2-like [Cimex lectularius]</t>
  </si>
  <si>
    <t>XP_014244153.1</t>
  </si>
  <si>
    <t>orexin receptor 2 [Arvicanthis niloticus]</t>
  </si>
  <si>
    <t>BAV60977.1</t>
  </si>
  <si>
    <t>ECPE_0000532201-mRNA-1</t>
  </si>
  <si>
    <t>D915_01187</t>
  </si>
  <si>
    <t>XP_013397145.1</t>
  </si>
  <si>
    <t>PREDICTED: tyramine receptor 1-like [Acropora digitifera]</t>
  </si>
  <si>
    <t>XP_015759466.1</t>
  </si>
  <si>
    <t>PREDICTED: adenosine receptor A2a-like [Limulus polyphemus]</t>
  </si>
  <si>
    <t>XP_013788941.1</t>
  </si>
  <si>
    <t>PREDICTED: histamine H2 receptor [Nannospalax galili]</t>
  </si>
  <si>
    <t>XP_008845564.1</t>
  </si>
  <si>
    <t>ECPE_0000237901-mRNA-1</t>
  </si>
  <si>
    <t>D915_11592</t>
  </si>
  <si>
    <t xml:space="preserve"> Orexin receptor type 2 [Crassostrea gigas]</t>
  </si>
  <si>
    <t>EKC42452.1</t>
  </si>
  <si>
    <t>hypothetical protein TRIADDRAFT_29696 [Trichoplax adhaerens]</t>
  </si>
  <si>
    <t>XP_002115529.1</t>
  </si>
  <si>
    <t>PREDICTED: cholecystokinin receptor-like [Crassostrea gigas]</t>
  </si>
  <si>
    <t>XP_011424829.1</t>
  </si>
  <si>
    <t>PREDICTED: G-protein coupled receptor moody-like [Limulus polyphemus]</t>
  </si>
  <si>
    <t>XP_013780889.1</t>
  </si>
  <si>
    <t>XP_006812028.1</t>
  </si>
  <si>
    <t>ECPE_0000362501-mRNA-1</t>
  </si>
  <si>
    <t>BN1106_s1984B000285.mRNA-1</t>
  </si>
  <si>
    <t>PREDICTED: probable G-protein coupled receptor 83 isoform X1 [Acropora digitifera]</t>
  </si>
  <si>
    <t>XP_015760170.1</t>
  </si>
  <si>
    <t>PREDICTED: orexin receptor type 2-like [Octopus bimaculoides]</t>
  </si>
  <si>
    <t>XP_014769515.1</t>
  </si>
  <si>
    <t>ECPE_0000022801-mRNA-1</t>
  </si>
  <si>
    <t>D915_00619</t>
  </si>
  <si>
    <t xml:space="preserve"> PREDICTED: octopamine receptor Oamb [Dendroctonus ponderosae]</t>
  </si>
  <si>
    <t>XP_019754524.1</t>
  </si>
  <si>
    <t>hypothetical protein TRIADDRAFT_51389 [Trichoplax adhaerens]</t>
  </si>
  <si>
    <t>XP_002108462.1</t>
  </si>
  <si>
    <t>PREDICTED: octopamine receptor 1-like [Aplysia californica]</t>
  </si>
  <si>
    <t>XP_012937854.1</t>
  </si>
  <si>
    <t>class A rhodopsin-like G-protein coupled receptor GPRoar3, putative [Pediculus humanus corporis]</t>
  </si>
  <si>
    <t>XP_002429940.1</t>
  </si>
  <si>
    <t>PREDICTED: alpha-2A adrenergic receptor [Oreochromis niloticus]</t>
  </si>
  <si>
    <t>XP_005454840.1</t>
  </si>
  <si>
    <t>NO HITS FOUND</t>
  </si>
  <si>
    <t>BN1106_s1037B000170.mRNA-1</t>
  </si>
  <si>
    <t>hypothetical protein AC249_AIPGENE9714 [Exaiptasia pallida]</t>
  </si>
  <si>
    <t>KXJ16340.1</t>
  </si>
  <si>
    <t>PREDICTED: sodium-dependent glucose transporter 1-like [Lingula anatina]</t>
  </si>
  <si>
    <t>XP_013391287.1</t>
  </si>
  <si>
    <t>csin111273</t>
  </si>
  <si>
    <t>D915_05571</t>
  </si>
  <si>
    <t xml:space="preserve"> PREDICTED: thyrotropin-releasing hormone receptor isoform X1 [Monomorium pharaonis]</t>
  </si>
  <si>
    <t>XP_012540986.1</t>
  </si>
  <si>
    <t>hypothetical protein CAPTEDRAFT_207681 [Capitella teleta]</t>
  </si>
  <si>
    <t>ELU09892.1</t>
  </si>
  <si>
    <t>PREDICTED: thyrotropin-releasing hormone receptor isoform X1 [Monomorium pharaonis]</t>
  </si>
  <si>
    <t>PREDICTED: type-1 angiotensin II receptor isoform X1 [Oreochromis niloticus]</t>
  </si>
  <si>
    <t>XP_005448948.1</t>
  </si>
  <si>
    <t>csin106762</t>
  </si>
  <si>
    <t>BN1106_s3332B000064.mRNA-1</t>
  </si>
  <si>
    <t xml:space="preserve"> hypothetical protein CAPTEDRAFT_64314, partial [Capitella teleta]</t>
  </si>
  <si>
    <t>ELU00822.1</t>
  </si>
  <si>
    <t>PREDICTED: neuropeptide Y receptor type 6-like [Acropora digitifera]</t>
  </si>
  <si>
    <t>XP_015767018.1</t>
  </si>
  <si>
    <t>hypothetical protein CAPTEDRAFT_64314 [Capitella teleta]</t>
  </si>
  <si>
    <t>Cardioacceleratory peptide receptor [Orchesella cincta]</t>
  </si>
  <si>
    <t>ODN00192.1</t>
  </si>
  <si>
    <t>PREDICTED: cholecystokinin receptor type A-like [Poecilia formosa]</t>
  </si>
  <si>
    <t>XP_007555605.1</t>
  </si>
  <si>
    <t>ECPE_0000240501-mRNA-1</t>
  </si>
  <si>
    <t>BN1106_s3332B000065.mRNA-1</t>
  </si>
  <si>
    <t xml:space="preserve"> AGAP005001-PA [Anopheles gambiae str</t>
  </si>
  <si>
    <t>XP_001688615.1</t>
  </si>
  <si>
    <t>PREDICTED: gastrin/cholecystokinin type B receptor-like [Acropora digitifera]</t>
  </si>
  <si>
    <t>XP_015755517.1</t>
  </si>
  <si>
    <t>PREDICTED: growth hormone secretagogue receptor type 1-like [Biomphalaria glabrata]</t>
  </si>
  <si>
    <t>XP_013065140.1</t>
  </si>
  <si>
    <t>PREDICTED: thyrotropin-releasing hormone receptor [Dinoponera quadriceps]</t>
  </si>
  <si>
    <t>PREDICTED: somatostatin receptor type 5-like [Kryptolebias marmoratus]</t>
  </si>
  <si>
    <t>XP_017277235.1</t>
  </si>
  <si>
    <t>ECPE_0000367001-mRNA-1</t>
  </si>
  <si>
    <t>BN1106_s6141B000027.mRNA-1</t>
  </si>
  <si>
    <t>PREDICTED: neuropeptide Y receptor type 6-like [Hydra vulgaris]</t>
  </si>
  <si>
    <t>XP_012565670.1</t>
  </si>
  <si>
    <t>hypothetical protein CAPTEDRAFT_207119 [Capitella teleta]</t>
  </si>
  <si>
    <t>ELU14421.1</t>
  </si>
  <si>
    <t>PREDICTED: C3a anaphylatoxin chemotactic receptor [Rhinolophus sinicus]</t>
  </si>
  <si>
    <t>XP_019569065.1</t>
  </si>
  <si>
    <t>ECPE_0000834201-mRNA-1</t>
  </si>
  <si>
    <t>D915_09446</t>
  </si>
  <si>
    <t xml:space="preserve"> PREDICTED: 2-oxoglutarate receptor 1 [Austrofundulus limnaeus]</t>
  </si>
  <si>
    <t>XP_013866102.1</t>
  </si>
  <si>
    <t>XP_015780083.1</t>
  </si>
  <si>
    <t>hypothetical protein CAPTEDRAFT_225492 [Capitella teleta]</t>
  </si>
  <si>
    <t>ELT90022.1</t>
  </si>
  <si>
    <t>PREDICTED: thyrotropin-releasing hormone receptor-like isoform X2 [Agrilus planipennis]</t>
  </si>
  <si>
    <t>XP_018331819.1</t>
  </si>
  <si>
    <t>hypothetical protein cypCar_00003089 [Cyprinus carpio]</t>
  </si>
  <si>
    <t>KTG40190.1</t>
  </si>
  <si>
    <t>ECPE_0000691201-mRNA-1</t>
  </si>
  <si>
    <t>D915_13002</t>
  </si>
  <si>
    <t xml:space="preserve"> PREDICTED: prostacyclin receptor [Chelonia mydas]</t>
  </si>
  <si>
    <t>XP_007069133.1</t>
  </si>
  <si>
    <t>Cannabinoid receptor type 1A [Exaiptasia pallida]</t>
  </si>
  <si>
    <t>KXJ22667.1</t>
  </si>
  <si>
    <t>hypothetical protein CAPTEDRAFT_64368 [Capitella teleta]</t>
  </si>
  <si>
    <t>ELU08577.1</t>
  </si>
  <si>
    <t>PREDICTED: neuropeptide CCHamide-1 receptor isoform X1 [Tribolium castaneum]</t>
  </si>
  <si>
    <t>XP_015838522.1</t>
  </si>
  <si>
    <t>PREDICTED: prostacyclin receptor [Chelonia mydas]</t>
  </si>
  <si>
    <t>ECPE_0000899001-mRNA-1</t>
  </si>
  <si>
    <t>BN1106_s6153B000107.mRNA-1</t>
  </si>
  <si>
    <t>XP_001628117.1</t>
  </si>
  <si>
    <t>hypothetical protein HELRODRAFT_191161 [Helobdella robusta]</t>
  </si>
  <si>
    <t>XP_009014755.1</t>
  </si>
  <si>
    <t>PREDICTED: gamma-tubulin complex component 3 homolog [Drosophila arizonae]</t>
  </si>
  <si>
    <t>XP_017869279.1</t>
  </si>
  <si>
    <t>ECPE_0000230501-mRNA-1</t>
  </si>
  <si>
    <t>D915_12026</t>
  </si>
  <si>
    <t xml:space="preserve"> PREDICTED: orexin receptor type 2-like [Strongylocentrotus purpuratus]</t>
  </si>
  <si>
    <t>O15973.1</t>
  </si>
  <si>
    <t>PREDICTED: G-protein coupled receptor 1-like [Hydra vulgaris]</t>
  </si>
  <si>
    <t>XP_012563565.1</t>
  </si>
  <si>
    <t>RecName: Full=Rhodopsin, GQ-coupled; AltName: Full=GQ-rhodopsin</t>
  </si>
  <si>
    <t>Ek arthropsin [Euperipatoides kanangrensis]</t>
  </si>
  <si>
    <t>CCP46948.1</t>
  </si>
  <si>
    <t>ECPE_0000003001-mRNA-1</t>
  </si>
  <si>
    <t>scaffold3244:42541-43299</t>
  </si>
  <si>
    <t xml:space="preserve"> histamine H2 receptor-like [Acanthaster planci]</t>
  </si>
  <si>
    <t>XP_022086563.1</t>
  </si>
  <si>
    <t>XP_001637411.1</t>
  </si>
  <si>
    <t>PREDICTED: somatostatin receptor type 5-like [Strongylocentrotus purpuratus]</t>
  </si>
  <si>
    <t>XP_784811.1</t>
  </si>
  <si>
    <t>ECPE_0001033601-mRNA-1</t>
  </si>
  <si>
    <t>D915_12873</t>
  </si>
  <si>
    <t xml:space="preserve"> hypothetical protein CAPTEDRAFT_185678 [Capitella teleta]</t>
  </si>
  <si>
    <t>ELU18362.1</t>
  </si>
  <si>
    <t>PREDICTED: pyroglutamylated RFamide peptide receptor-like [Acropora digitifera]</t>
  </si>
  <si>
    <t>XP_015749710.1</t>
  </si>
  <si>
    <t>hypothetical protein CAPTEDRAFT_185678 [Capitella teleta]</t>
  </si>
  <si>
    <t>PREDICTED: green-sensitive opsin-like isoform X1 [Cerapachys biroi]</t>
  </si>
  <si>
    <t>XP_011346696.1</t>
  </si>
  <si>
    <t>PREDICTED: galanin receptor type 1-like [Strongylocentrotus purpuratus]</t>
  </si>
  <si>
    <t>XP_011676841.1</t>
  </si>
  <si>
    <t>ECPE_0001600401-mRNA-1</t>
  </si>
  <si>
    <t>D915_02595</t>
  </si>
  <si>
    <t>PREDICTED: D(2) dopamine receptor A-like [Acropora digitifera]</t>
  </si>
  <si>
    <t>XP_015766787.1</t>
  </si>
  <si>
    <t>neuropeptide receptor A29 [Bombyx mori]</t>
  </si>
  <si>
    <t>NP_001127745.1</t>
  </si>
  <si>
    <t>D915_04042</t>
  </si>
  <si>
    <t xml:space="preserve"> PREDICTED: galanin receptor type 1-like [Strongylocentrotus purpuratus]</t>
  </si>
  <si>
    <t>PREDICTED: neuropeptide Y receptor-like isoform X2 [Acropora digitifera]</t>
  </si>
  <si>
    <t>XP_015772905.1</t>
  </si>
  <si>
    <t>hypothetical protein CAPTEDRAFT_100083 [Capitella teleta]</t>
  </si>
  <si>
    <t>ELT92342.1</t>
  </si>
  <si>
    <t>hypothetical protein Y032_0294g1633 [Ancylostoma ceylanicum]</t>
  </si>
  <si>
    <t>EYB85642.1</t>
  </si>
  <si>
    <t>ECPE_0000585401-mRNA-1</t>
  </si>
  <si>
    <t>D915_13858</t>
  </si>
  <si>
    <t>PREDICTED: cardioacceleratory peptide receptor [Bemisia tabaci]</t>
  </si>
  <si>
    <t>XP_018896491.1</t>
  </si>
  <si>
    <t>BN1106_s3601B000055.mRNA-1</t>
  </si>
  <si>
    <t xml:space="preserve"> galanin receptor type 2-like [Acanthaster planci]</t>
  </si>
  <si>
    <t>XP_022095079.1</t>
  </si>
  <si>
    <t>[Phe13]-bombesin receptor [Exaiptasia pallida]</t>
  </si>
  <si>
    <t>KXJ16074.1</t>
  </si>
  <si>
    <t>hypothetical protein CAPTEDRAFT_195654 [Capitella teleta]</t>
  </si>
  <si>
    <t>ELT88369.1</t>
  </si>
  <si>
    <t>PREDICTED: facilitated trehalose transporter Tret1-like [Trichogramma pretiosum]</t>
  </si>
  <si>
    <t>XP_014229476.1</t>
  </si>
  <si>
    <t>PREDICTED: 5-hydroxytryptamine receptor 1D-like [Strongylocentrotus purpuratus]</t>
  </si>
  <si>
    <t>XP_003725655.1</t>
  </si>
  <si>
    <t>ECPE_0000956301-mRNA-1</t>
  </si>
  <si>
    <t>scaffold163:426785-427753</t>
  </si>
  <si>
    <t xml:space="preserve"> PREDICTED: allatostatin-A receptor-like [Strongylocentrotus purpuratus]</t>
  </si>
  <si>
    <t>XP_001197211.1</t>
  </si>
  <si>
    <t>XP_015766985.1</t>
  </si>
  <si>
    <t>prostaglandin E receptor 4 [Crassostrea hongkongensis]</t>
  </si>
  <si>
    <t>AIT37779.1</t>
  </si>
  <si>
    <t>PREDICTED: gonadotropin-releasing hormone II receptor-like [Amyelois transitella]</t>
  </si>
  <si>
    <t>XP_013182959.1</t>
  </si>
  <si>
    <t>PREDICTED: allatostatin-A receptor-like [Strongylocentrotus purpuratus]</t>
  </si>
  <si>
    <t>ECPE_0001229101-mRNA-1</t>
  </si>
  <si>
    <t>scaffold1723:86054-86959</t>
  </si>
  <si>
    <t xml:space="preserve"> PREDICTED: alpha-2A adrenergic receptor-like [Hippocampus comes]</t>
  </si>
  <si>
    <t>XP_019715885.1</t>
  </si>
  <si>
    <t>XP_002111204.1</t>
  </si>
  <si>
    <t>hypothetical protein CAPTEDRAFT_97007 [Capitella teleta]</t>
  </si>
  <si>
    <t>ELT92261.1</t>
  </si>
  <si>
    <t>PREDICTED: alpha-1A adrenergic receptor-like [Priapulus caudatus]</t>
  </si>
  <si>
    <t>XP_014663613.1</t>
  </si>
  <si>
    <t>PREDICTED: alpha-2A adrenergic receptor-like [Oryzias latipes]</t>
  </si>
  <si>
    <t>XP_004077388.1</t>
  </si>
  <si>
    <t>D915_02596</t>
  </si>
  <si>
    <t xml:space="preserve"> PREDICTED: beta-1 adrenergic receptor-like [Strongylocentrotus purpuratus]</t>
  </si>
  <si>
    <t>XP_001197866.1</t>
  </si>
  <si>
    <t>Orexin receptor type 1 [Exaiptasia pallida]</t>
  </si>
  <si>
    <t>KXJ29831.1</t>
  </si>
  <si>
    <t>PREDICTED: opsin, ultraviolet-sensitive-like isoform X1 [Aedes albopictus]</t>
  </si>
  <si>
    <t>XP_019539107.1</t>
  </si>
  <si>
    <t>PREDICTED: beta-1 adrenergic receptor-like [Strongylocentrotus purpuratus]</t>
  </si>
  <si>
    <t>D915_15811</t>
  </si>
  <si>
    <t>XP_001627130.1</t>
  </si>
  <si>
    <t>KiSS-1 receptor [Strongyloides ratti]</t>
  </si>
  <si>
    <t>CEF70467.1</t>
  </si>
  <si>
    <t>PREDICTED: pyroglutamylated RFamide peptide receptor-like [Saccoglossus kowalevskii]</t>
  </si>
  <si>
    <t>XP_006814962.1</t>
  </si>
  <si>
    <t>ECPE_0000664101-mRNA-1</t>
  </si>
  <si>
    <t xml:space="preserve">scaffold6132:12462-12947 </t>
  </si>
  <si>
    <t xml:space="preserve"> hypothetical protein CAPTEDRAFT_184965 [Capitella teleta]</t>
  </si>
  <si>
    <t>ELU04961.1</t>
  </si>
  <si>
    <t>Patched domain-containing protein 3 [Exaiptasia pallida]</t>
  </si>
  <si>
    <t>KXJ12259.1</t>
  </si>
  <si>
    <t>hypothetical protein CAPTEDRAFT_184965 [Capitella teleta]</t>
  </si>
  <si>
    <t>ECPE_0000523001-mRNA-1</t>
  </si>
  <si>
    <t>BN1106_s9538B000020.mRNA-1</t>
  </si>
  <si>
    <t xml:space="preserve"> ultra-violet sensitive visual pigment [Hypsiglena jani]</t>
  </si>
  <si>
    <t>AMD82567.1</t>
  </si>
  <si>
    <t>PREDICTED: uncharacterized protein LOC105312483 [Amphimedon queenslandica]</t>
  </si>
  <si>
    <t>XP_011403477.1</t>
  </si>
  <si>
    <t>hypothetical protein OCBIM_22010400mg [Octopus bimaculoides]</t>
  </si>
  <si>
    <t>KOF90834.1</t>
  </si>
  <si>
    <t>conserved hypothetical protein [Culex quinquefasciatus]</t>
  </si>
  <si>
    <t>XP_001848989.1</t>
  </si>
  <si>
    <t>ultra-violet sensitive visual pigment [Hypsiglena jani]</t>
  </si>
  <si>
    <t>ECPE_0001676401-mRNA-1</t>
  </si>
  <si>
    <t>BN1106_s2144B000269.mRNA-1</t>
  </si>
  <si>
    <t>hypothetical protein BRAFLDRAFT_68447 [Branchiostoma floridae]</t>
  </si>
  <si>
    <t>XP_002594111.1</t>
  </si>
  <si>
    <t>ECPE_0000646601-mRNA-1</t>
  </si>
  <si>
    <t>D915_03393</t>
  </si>
  <si>
    <t xml:space="preserve"> PREDICTED: uncharacterized protein LOC105846381 [Hydra vulgaris]</t>
  </si>
  <si>
    <t>XP_012560515.1</t>
  </si>
  <si>
    <t xml:space="preserve"> PREDICTED: neuromedin-U receptor 2 [Crassostrea gigas]</t>
  </si>
  <si>
    <t>XP_019918199.1</t>
  </si>
  <si>
    <t xml:space="preserve"> hypothetical protein RvY_06709 [Ramazzottius varieornatus]</t>
  </si>
  <si>
    <t>GAU95020.1</t>
  </si>
  <si>
    <t xml:space="preserve"> gonadotropin-releasing hormone receptor-like [Acanthaster planci]</t>
  </si>
  <si>
    <t>XP_022099675.1</t>
  </si>
  <si>
    <t>ECPE_0001354801-mRNA-1</t>
  </si>
  <si>
    <t>BN1106_s4129B000138.mRNA-1</t>
  </si>
  <si>
    <t xml:space="preserve"> putative Proctolin receptor [Daphnia magna]</t>
  </si>
  <si>
    <t>KZS13408.1</t>
  </si>
  <si>
    <t>GPCR, rhodopsin-like, 7TM (IPR017452)</t>
  </si>
  <si>
    <t>PREDICTED: uncharacterized protein LOC109582357 [Amphimedon queenslandica]</t>
  </si>
  <si>
    <t>XP_019852586.1</t>
  </si>
  <si>
    <t>XP_013419045.1</t>
  </si>
  <si>
    <t>putative Proctolin receptor [Daphnia magna]</t>
  </si>
  <si>
    <t>PREDICTED: probable G-protein coupled receptor 139 [Astyanax mexicanus]</t>
  </si>
  <si>
    <t>XP_007242975.1</t>
  </si>
  <si>
    <t>ECPE_0000469401-mRNA-1</t>
  </si>
  <si>
    <t>BN1106_s4244B000034.mRNA-1</t>
  </si>
  <si>
    <t xml:space="preserve"> hypothetical protein HELRODRAFT_178125 [Helobdella robusta]</t>
  </si>
  <si>
    <t>XP_009024515.1</t>
  </si>
  <si>
    <t>rhodopsin [Exaiptasia pallida]</t>
  </si>
  <si>
    <t>KXJ12344.1</t>
  </si>
  <si>
    <t>hypothetical protein HELRODRAFT_178125 [Helobdella robusta]</t>
  </si>
  <si>
    <t>PREDICTED: G-protein coupled receptor moody-like isoform X4 [Parasteatoda tepidariorum]</t>
  </si>
  <si>
    <t>XP_015917415.1</t>
  </si>
  <si>
    <t>vertebrate ancient opsin isoform 3 [Gallus gallus]</t>
  </si>
  <si>
    <t>NP_001098788.1</t>
  </si>
  <si>
    <t>ECPE_0001440301-mRNA-1</t>
  </si>
  <si>
    <t>BN1106_s6156B000040.mRNA-1</t>
  </si>
  <si>
    <t>PREDICTED: neuropeptide Y receptor type 2-like [Acropora digitifera]</t>
  </si>
  <si>
    <t>XP_015776604.1</t>
  </si>
  <si>
    <t>Protein-associating with the carboxyl-terminal domain of ezrin [Papilio xuthus]</t>
  </si>
  <si>
    <t>KPI95504.1</t>
  </si>
  <si>
    <t>ECPE_0000682701-mRNA-1</t>
  </si>
  <si>
    <t>scaffold481:25162-25686</t>
  </si>
  <si>
    <t>scaffold7252:55385-56146</t>
  </si>
  <si>
    <t>PREDICTED: pinopsin-like isoform X2 [Poecilia mexicana]</t>
  </si>
  <si>
    <t>XP_014840306.1</t>
  </si>
  <si>
    <t>D915_03083</t>
  </si>
  <si>
    <t xml:space="preserve"> substance-P receptor-like isoform X1 [Exaiptasia pallida]</t>
  </si>
  <si>
    <t>XP_020906543.1</t>
  </si>
  <si>
    <t xml:space="preserve">Genome accession </t>
  </si>
  <si>
    <t>Rhodopsin Phylogeny</t>
  </si>
  <si>
    <t>InterPro Domains Present</t>
  </si>
  <si>
    <t>GRAFS Family</t>
  </si>
  <si>
    <t>Orphan-1</t>
  </si>
  <si>
    <t>Orphan-2</t>
  </si>
  <si>
    <t>Orphan-3</t>
  </si>
  <si>
    <t>Orphan-4</t>
  </si>
  <si>
    <t>Orphan-5</t>
  </si>
  <si>
    <t>Orphan-6</t>
  </si>
  <si>
    <t>Orphan</t>
  </si>
  <si>
    <t>Secretin</t>
  </si>
  <si>
    <t>BN1106_s1217B000278.mRNA-1</t>
  </si>
  <si>
    <t>PREDICTED: PDF receptor-like [Papilio polytes]</t>
  </si>
  <si>
    <t>XP_013136553.1</t>
  </si>
  <si>
    <t xml:space="preserve"> PREDICTED: adhesion G-protein coupled receptor D1-like [Acropora digitifera]</t>
  </si>
  <si>
    <t>XP_015754902.1</t>
  </si>
  <si>
    <t>PDF receptor-like [Octopus bimaculoides]</t>
  </si>
  <si>
    <t>XP_014783031.1</t>
  </si>
  <si>
    <t xml:space="preserve"> PREDICTED: PDF receptor-like [Papilio polytes]</t>
  </si>
  <si>
    <t xml:space="preserve"> PDF receptor-like isoform X3 [Acanthaster planci]</t>
  </si>
  <si>
    <t>XP_022080058.1</t>
  </si>
  <si>
    <t>csin106206</t>
  </si>
  <si>
    <t>Flatworms</t>
  </si>
  <si>
    <t>Human</t>
  </si>
  <si>
    <t>Drosophila</t>
  </si>
  <si>
    <t>Mouse</t>
  </si>
  <si>
    <t>Yeast</t>
  </si>
  <si>
    <t>Zebrafish</t>
  </si>
  <si>
    <t>Amphimedon</t>
  </si>
  <si>
    <t>Capitella</t>
  </si>
  <si>
    <t>Ciona</t>
  </si>
  <si>
    <t>Crassostrea</t>
  </si>
  <si>
    <t>Ixodes</t>
  </si>
  <si>
    <t>Rat</t>
  </si>
  <si>
    <t>Trichoplax</t>
  </si>
  <si>
    <t>Nematostella</t>
  </si>
  <si>
    <t>fwRhods indicated by bold text on grey background</t>
  </si>
  <si>
    <t>WormBase ParaSite Compara Orthologues (black box indicates orthologue present)</t>
  </si>
  <si>
    <t>Most phylogenetically similar deorphanised rhodopsin GPCR</t>
  </si>
  <si>
    <t>C. elegans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</si>
</sst>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name val="Arial"/>
    </font>
    <font>
      <b/>
      <i/>
      <sz val="10"/>
      <name val="Arial"/>
    </font>
    <font>
      <sz val="10"/>
      <name val="Arial"/>
    </font>
    <font>
      <sz val="12"/>
      <name val="Calibri"/>
      <scheme val="minor"/>
    </font>
    <font>
      <sz val="10"/>
      <color rgb="FF0000FF"/>
      <name val="Arial"/>
    </font>
    <font>
      <sz val="10"/>
      <color rgb="FF008000"/>
      <name val="Arial"/>
    </font>
    <font>
      <sz val="10"/>
      <color rgb="FFFF00FF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1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/>
    <xf numFmtId="0" fontId="4" fillId="0" borderId="1" xfId="0" applyFont="1" applyFill="1" applyBorder="1" applyAlignment="1">
      <alignment vertical="center"/>
    </xf>
    <xf numFmtId="11" fontId="3" fillId="0" borderId="1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1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9" fontId="3" fillId="0" borderId="0" xfId="0" applyNumberFormat="1" applyFont="1" applyFill="1" applyBorder="1"/>
    <xf numFmtId="11" fontId="3" fillId="0" borderId="0" xfId="0" applyNumberFormat="1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/>
    <xf numFmtId="0" fontId="4" fillId="0" borderId="2" xfId="0" applyFont="1" applyFill="1" applyBorder="1" applyAlignment="1">
      <alignment vertical="center"/>
    </xf>
    <xf numFmtId="11" fontId="3" fillId="0" borderId="2" xfId="0" applyNumberFormat="1" applyFont="1" applyFill="1" applyBorder="1"/>
    <xf numFmtId="0" fontId="3" fillId="0" borderId="1" xfId="0" quotePrefix="1" applyFont="1" applyFill="1" applyBorder="1" applyAlignment="1"/>
    <xf numFmtId="1" fontId="3" fillId="0" borderId="1" xfId="0" quotePrefix="1" applyNumberFormat="1" applyFont="1" applyFill="1" applyBorder="1" applyAlignment="1"/>
    <xf numFmtId="0" fontId="4" fillId="0" borderId="0" xfId="0" applyFont="1" applyFill="1" applyBorder="1"/>
    <xf numFmtId="0" fontId="3" fillId="0" borderId="2" xfId="0" quotePrefix="1" applyFont="1" applyFill="1" applyBorder="1" applyAlignment="1"/>
    <xf numFmtId="1" fontId="3" fillId="0" borderId="2" xfId="0" applyNumberFormat="1" applyFont="1" applyFill="1" applyBorder="1"/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3" xfId="0" applyFont="1" applyFill="1" applyBorder="1" applyAlignment="1"/>
    <xf numFmtId="0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11" fontId="3" fillId="0" borderId="3" xfId="0" applyNumberFormat="1" applyFont="1" applyFill="1" applyBorder="1"/>
    <xf numFmtId="0" fontId="5" fillId="0" borderId="1" xfId="0" applyFont="1" applyFill="1" applyBorder="1"/>
    <xf numFmtId="0" fontId="3" fillId="0" borderId="0" xfId="0" quotePrefix="1" applyFont="1" applyFill="1" applyBorder="1" applyAlignment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1" fontId="3" fillId="0" borderId="0" xfId="0" quotePrefix="1" applyNumberFormat="1" applyFont="1" applyFill="1" applyBorder="1" applyAlignment="1"/>
    <xf numFmtId="0" fontId="5" fillId="0" borderId="2" xfId="0" applyFont="1" applyFill="1" applyBorder="1"/>
    <xf numFmtId="1" fontId="3" fillId="0" borderId="2" xfId="0" quotePrefix="1" applyNumberFormat="1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4" fillId="0" borderId="1" xfId="0" applyFont="1" applyFill="1" applyBorder="1"/>
    <xf numFmtId="11" fontId="4" fillId="0" borderId="1" xfId="0" applyNumberFormat="1" applyFont="1" applyFill="1" applyBorder="1"/>
    <xf numFmtId="11" fontId="4" fillId="0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/>
    <xf numFmtId="11" fontId="4" fillId="0" borderId="0" xfId="0" applyNumberFormat="1" applyFont="1" applyFill="1" applyBorder="1"/>
    <xf numFmtId="11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/>
    <xf numFmtId="11" fontId="4" fillId="0" borderId="2" xfId="0" applyNumberFormat="1" applyFont="1" applyFill="1" applyBorder="1"/>
    <xf numFmtId="11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/>
    <xf numFmtId="11" fontId="4" fillId="0" borderId="3" xfId="0" applyNumberFormat="1" applyFont="1" applyFill="1" applyBorder="1"/>
    <xf numFmtId="11" fontId="4" fillId="0" borderId="3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8" fillId="0" borderId="0" xfId="0" applyNumberFormat="1" applyFont="1" applyFill="1" applyBorder="1"/>
    <xf numFmtId="11" fontId="3" fillId="0" borderId="2" xfId="0" applyNumberFormat="1" applyFont="1" applyFill="1" applyBorder="1" applyAlignment="1">
      <alignment vertical="center"/>
    </xf>
    <xf numFmtId="11" fontId="3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11" fontId="8" fillId="0" borderId="3" xfId="0" applyNumberFormat="1" applyFont="1" applyBorder="1"/>
    <xf numFmtId="0" fontId="11" fillId="0" borderId="3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2" xfId="0" applyFont="1" applyFill="1" applyBorder="1" applyAlignment="1"/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8" fillId="0" borderId="3" xfId="0" applyFont="1" applyFill="1" applyBorder="1"/>
    <xf numFmtId="0" fontId="3" fillId="2" borderId="3" xfId="0" applyFont="1" applyFill="1" applyBorder="1" applyAlignment="1"/>
    <xf numFmtId="0" fontId="3" fillId="2" borderId="0" xfId="0" quotePrefix="1" applyFont="1" applyFill="1" applyBorder="1" applyAlignment="1"/>
    <xf numFmtId="11" fontId="3" fillId="2" borderId="0" xfId="0" applyNumberFormat="1" applyFont="1" applyFill="1" applyBorder="1" applyAlignment="1"/>
    <xf numFmtId="0" fontId="8" fillId="2" borderId="2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2" xfId="0" quotePrefix="1" applyFont="1" applyFill="1" applyBorder="1" applyAlignment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1" fillId="3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11" fillId="3" borderId="0" xfId="0" quotePrefix="1" applyFont="1" applyFill="1" applyBorder="1" applyAlignment="1"/>
    <xf numFmtId="0" fontId="8" fillId="0" borderId="1" xfId="0" applyFont="1" applyFill="1" applyBorder="1" applyAlignment="1"/>
    <xf numFmtId="0" fontId="8" fillId="0" borderId="1" xfId="0" quotePrefix="1" applyFont="1" applyFill="1" applyBorder="1" applyAlignment="1"/>
    <xf numFmtId="0" fontId="8" fillId="0" borderId="3" xfId="0" applyFont="1" applyFill="1" applyBorder="1" applyAlignment="1"/>
    <xf numFmtId="0" fontId="8" fillId="0" borderId="0" xfId="0" quotePrefix="1" applyFont="1" applyFill="1" applyBorder="1" applyAlignment="1"/>
    <xf numFmtId="0" fontId="8" fillId="0" borderId="2" xfId="0" quotePrefix="1" applyFont="1" applyFill="1" applyBorder="1" applyAlignment="1"/>
    <xf numFmtId="11" fontId="8" fillId="0" borderId="0" xfId="0" applyNumberFormat="1" applyFont="1" applyFill="1" applyBorder="1" applyAlignment="1"/>
    <xf numFmtId="0" fontId="11" fillId="3" borderId="0" xfId="0" applyFont="1" applyFill="1" applyBorder="1" applyAlignment="1"/>
    <xf numFmtId="0" fontId="11" fillId="3" borderId="0" xfId="0" applyFont="1" applyFill="1" applyBorder="1"/>
    <xf numFmtId="0" fontId="11" fillId="3" borderId="2" xfId="0" quotePrefix="1" applyFont="1" applyFill="1" applyBorder="1" applyAlignment="1"/>
    <xf numFmtId="0" fontId="11" fillId="3" borderId="2" xfId="0" applyFont="1" applyFill="1" applyBorder="1" applyAlignment="1"/>
    <xf numFmtId="0" fontId="11" fillId="3" borderId="2" xfId="0" applyFont="1" applyFill="1" applyBorder="1"/>
    <xf numFmtId="0" fontId="11" fillId="3" borderId="0" xfId="0" applyFont="1" applyFill="1" applyBorder="1" applyAlignment="1">
      <alignment vertic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D154"/>
  <sheetViews>
    <sheetView tabSelected="1" workbookViewId="0">
      <selection activeCell="B157" sqref="B157"/>
    </sheetView>
  </sheetViews>
  <sheetFormatPr baseColWidth="10" defaultRowHeight="15" customHeight="1" x14ac:dyDescent="0.15"/>
  <cols>
    <col min="1" max="1" width="13.5" style="2" bestFit="1" customWidth="1"/>
    <col min="2" max="2" width="27.83203125" style="10" bestFit="1" customWidth="1"/>
    <col min="3" max="3" width="14.33203125" style="42" customWidth="1"/>
    <col min="4" max="4" width="13.33203125" style="55" customWidth="1"/>
    <col min="5" max="5" width="12" style="42" bestFit="1" customWidth="1"/>
    <col min="6" max="6" width="15.6640625" style="42" customWidth="1"/>
    <col min="7" max="8" width="10.5" style="45" customWidth="1"/>
    <col min="9" max="9" width="8.1640625" style="45" bestFit="1" customWidth="1"/>
    <col min="10" max="10" width="10.1640625" style="45" bestFit="1" customWidth="1"/>
    <col min="11" max="11" width="8.33203125" style="45" bestFit="1" customWidth="1"/>
    <col min="12" max="12" width="8.33203125" style="45" customWidth="1"/>
    <col min="13" max="13" width="8.6640625" style="45" bestFit="1" customWidth="1"/>
    <col min="14" max="14" width="12" style="45" customWidth="1"/>
    <col min="15" max="15" width="9.1640625" style="45" customWidth="1"/>
    <col min="16" max="16" width="13.83203125" style="45" bestFit="1" customWidth="1"/>
    <col min="17" max="22" width="13.83203125" style="45" customWidth="1"/>
    <col min="23" max="23" width="27.33203125" style="10" customWidth="1"/>
    <col min="24" max="24" width="93.83203125" style="44" bestFit="1" customWidth="1"/>
    <col min="25" max="25" width="83.1640625" style="10" bestFit="1" customWidth="1"/>
    <col min="26" max="26" width="8" style="10" bestFit="1" customWidth="1"/>
    <col min="27" max="27" width="9.33203125" style="10" bestFit="1" customWidth="1"/>
    <col min="28" max="28" width="15.1640625" style="10" bestFit="1" customWidth="1"/>
    <col min="29" max="29" width="73.6640625" style="54" bestFit="1" customWidth="1"/>
    <col min="30" max="30" width="8" style="54" bestFit="1" customWidth="1"/>
    <col min="31" max="31" width="9.33203125" style="54" bestFit="1" customWidth="1"/>
    <col min="32" max="32" width="20.33203125" style="54" customWidth="1"/>
    <col min="33" max="33" width="72.33203125" style="54" bestFit="1" customWidth="1"/>
    <col min="34" max="34" width="20.33203125" style="54" customWidth="1"/>
    <col min="35" max="35" width="10" style="54" customWidth="1"/>
    <col min="36" max="36" width="14.1640625" style="54" bestFit="1" customWidth="1"/>
    <col min="37" max="37" width="75.83203125" style="10" bestFit="1" customWidth="1"/>
    <col min="38" max="39" width="10.83203125" style="10"/>
    <col min="40" max="40" width="15" style="19" bestFit="1" customWidth="1"/>
    <col min="41" max="41" width="74.6640625" style="10" bestFit="1" customWidth="1"/>
    <col min="42" max="42" width="9.6640625" style="10" bestFit="1" customWidth="1"/>
    <col min="43" max="43" width="11.33203125" style="10" bestFit="1" customWidth="1"/>
    <col min="44" max="44" width="14.33203125" style="10" bestFit="1" customWidth="1"/>
    <col min="45" max="45" width="37.6640625" style="10" bestFit="1" customWidth="1"/>
    <col min="46" max="46" width="10.83203125" style="10"/>
    <col min="47" max="47" width="10.1640625" style="10" customWidth="1"/>
    <col min="48" max="48" width="14.33203125" style="10" bestFit="1" customWidth="1"/>
    <col min="49" max="49" width="26.6640625" style="10" customWidth="1"/>
    <col min="50" max="117" width="10.83203125" style="62"/>
    <col min="118" max="16384" width="10.83203125" style="10"/>
  </cols>
  <sheetData>
    <row r="1" spans="1:680" s="1" customFormat="1" ht="19" customHeight="1" x14ac:dyDescent="0.15">
      <c r="A1" s="104" t="s">
        <v>1462</v>
      </c>
      <c r="B1" s="105" t="s">
        <v>1459</v>
      </c>
      <c r="C1" s="107" t="s">
        <v>0</v>
      </c>
      <c r="D1" s="107" t="s">
        <v>1</v>
      </c>
      <c r="E1" s="102" t="s">
        <v>2</v>
      </c>
      <c r="F1" s="107" t="s">
        <v>3</v>
      </c>
      <c r="G1" s="104" t="s">
        <v>1460</v>
      </c>
      <c r="H1" s="104" t="s">
        <v>1497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 t="s">
        <v>1498</v>
      </c>
      <c r="X1" s="102" t="s">
        <v>1461</v>
      </c>
      <c r="Y1" s="105" t="s">
        <v>4</v>
      </c>
      <c r="Z1" s="105"/>
      <c r="AA1" s="105"/>
      <c r="AB1" s="105"/>
      <c r="AC1" s="104" t="s">
        <v>5</v>
      </c>
      <c r="AD1" s="104"/>
      <c r="AE1" s="104"/>
      <c r="AF1" s="104"/>
      <c r="AG1" s="104" t="s">
        <v>6</v>
      </c>
      <c r="AH1" s="104"/>
      <c r="AI1" s="104"/>
      <c r="AJ1" s="104"/>
      <c r="AK1" s="105" t="s">
        <v>7</v>
      </c>
      <c r="AL1" s="105"/>
      <c r="AM1" s="105"/>
      <c r="AN1" s="105"/>
      <c r="AO1" s="105" t="s">
        <v>8</v>
      </c>
      <c r="AP1" s="105"/>
      <c r="AQ1" s="105"/>
      <c r="AR1" s="105"/>
      <c r="AS1" s="105" t="s">
        <v>9</v>
      </c>
      <c r="AT1" s="105"/>
      <c r="AU1" s="105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</row>
    <row r="2" spans="1:680" s="1" customFormat="1" ht="13" x14ac:dyDescent="0.15">
      <c r="A2" s="106"/>
      <c r="B2" s="105"/>
      <c r="C2" s="108"/>
      <c r="D2" s="108"/>
      <c r="E2" s="103"/>
      <c r="F2" s="108"/>
      <c r="G2" s="106"/>
      <c r="H2" s="79" t="s">
        <v>1482</v>
      </c>
      <c r="I2" s="79" t="s">
        <v>1483</v>
      </c>
      <c r="J2" s="79" t="s">
        <v>1484</v>
      </c>
      <c r="K2" s="79" t="s">
        <v>1485</v>
      </c>
      <c r="L2" s="79" t="s">
        <v>1486</v>
      </c>
      <c r="M2" s="79" t="s">
        <v>1487</v>
      </c>
      <c r="N2" s="110" t="s">
        <v>1488</v>
      </c>
      <c r="O2" s="110" t="s">
        <v>1489</v>
      </c>
      <c r="P2" s="110" t="s">
        <v>1490</v>
      </c>
      <c r="Q2" s="110" t="s">
        <v>1491</v>
      </c>
      <c r="R2" s="110" t="s">
        <v>1492</v>
      </c>
      <c r="S2" s="79" t="s">
        <v>1493</v>
      </c>
      <c r="T2" s="110" t="s">
        <v>1499</v>
      </c>
      <c r="U2" s="110" t="s">
        <v>1494</v>
      </c>
      <c r="V2" s="110" t="s">
        <v>1495</v>
      </c>
      <c r="W2" s="106"/>
      <c r="X2" s="103"/>
      <c r="Y2" s="57" t="s">
        <v>10</v>
      </c>
      <c r="Z2" s="57" t="s">
        <v>11</v>
      </c>
      <c r="AA2" s="3" t="s">
        <v>12</v>
      </c>
      <c r="AB2" s="57" t="s">
        <v>13</v>
      </c>
      <c r="AC2" s="57" t="s">
        <v>10</v>
      </c>
      <c r="AD2" s="57" t="s">
        <v>11</v>
      </c>
      <c r="AE2" s="3" t="s">
        <v>12</v>
      </c>
      <c r="AF2" s="57" t="s">
        <v>13</v>
      </c>
      <c r="AG2" s="57" t="s">
        <v>10</v>
      </c>
      <c r="AH2" s="57" t="s">
        <v>11</v>
      </c>
      <c r="AI2" s="57" t="s">
        <v>12</v>
      </c>
      <c r="AJ2" s="3" t="s">
        <v>13</v>
      </c>
      <c r="AK2" s="57" t="s">
        <v>10</v>
      </c>
      <c r="AL2" s="57" t="s">
        <v>11</v>
      </c>
      <c r="AM2" s="57" t="s">
        <v>12</v>
      </c>
      <c r="AN2" s="57" t="s">
        <v>13</v>
      </c>
      <c r="AO2" s="57" t="s">
        <v>10</v>
      </c>
      <c r="AP2" s="57" t="s">
        <v>11</v>
      </c>
      <c r="AQ2" s="57" t="s">
        <v>12</v>
      </c>
      <c r="AR2" s="57" t="s">
        <v>13</v>
      </c>
      <c r="AS2" s="57" t="s">
        <v>13</v>
      </c>
      <c r="AT2" s="1" t="s">
        <v>14</v>
      </c>
      <c r="AU2" s="1" t="s">
        <v>15</v>
      </c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</row>
    <row r="3" spans="1:680" s="4" customFormat="1" ht="15" customHeight="1" x14ac:dyDescent="0.2">
      <c r="A3" s="100" t="s">
        <v>16</v>
      </c>
      <c r="B3" s="113" t="s">
        <v>17</v>
      </c>
      <c r="C3" s="6">
        <v>7</v>
      </c>
      <c r="D3" s="6">
        <v>3070</v>
      </c>
      <c r="E3" s="6">
        <v>13</v>
      </c>
      <c r="F3" s="6">
        <v>804</v>
      </c>
      <c r="G3" s="5"/>
      <c r="H3" s="86"/>
      <c r="I3" s="86"/>
      <c r="J3" s="86"/>
      <c r="K3" s="86"/>
      <c r="L3" s="5"/>
      <c r="M3" s="86"/>
      <c r="N3" s="5"/>
      <c r="O3" s="86"/>
      <c r="P3" s="5"/>
      <c r="Q3" s="86"/>
      <c r="R3" s="86"/>
      <c r="S3" s="86"/>
      <c r="T3" s="86"/>
      <c r="U3" s="5"/>
      <c r="V3" s="5"/>
      <c r="W3" s="5"/>
      <c r="X3" s="7" t="s">
        <v>20</v>
      </c>
      <c r="Y3" s="59" t="s">
        <v>18</v>
      </c>
      <c r="Z3" s="59">
        <v>359</v>
      </c>
      <c r="AA3" s="60">
        <v>2.13E-111</v>
      </c>
      <c r="AB3" s="59" t="s">
        <v>19</v>
      </c>
      <c r="AC3" s="8" t="s">
        <v>21</v>
      </c>
      <c r="AD3" s="8">
        <v>157</v>
      </c>
      <c r="AE3" s="61">
        <v>7E-39</v>
      </c>
      <c r="AF3" s="8" t="s">
        <v>22</v>
      </c>
      <c r="AG3" s="4" t="s">
        <v>23</v>
      </c>
      <c r="AH3" s="4">
        <v>363</v>
      </c>
      <c r="AI3" s="9">
        <v>9.9999999999999995E-113</v>
      </c>
      <c r="AJ3" s="4" t="s">
        <v>24</v>
      </c>
      <c r="AK3" s="4" t="s">
        <v>25</v>
      </c>
      <c r="AL3" s="4">
        <v>281</v>
      </c>
      <c r="AM3" s="9">
        <v>6.0000000000000002E-84</v>
      </c>
      <c r="AN3" s="4" t="s">
        <v>26</v>
      </c>
      <c r="AO3" s="4" t="s">
        <v>27</v>
      </c>
      <c r="AP3" s="4">
        <v>274</v>
      </c>
      <c r="AQ3" s="9">
        <v>6.0000000000000003E-77</v>
      </c>
      <c r="AR3" s="4" t="s">
        <v>28</v>
      </c>
      <c r="AS3" s="4" t="s">
        <v>29</v>
      </c>
      <c r="AT3" s="4">
        <v>692</v>
      </c>
      <c r="AU3" s="4">
        <v>0</v>
      </c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</row>
    <row r="4" spans="1:680" ht="15" customHeight="1" x14ac:dyDescent="0.2">
      <c r="A4" s="105"/>
      <c r="B4" s="84" t="s">
        <v>30</v>
      </c>
      <c r="C4" s="12">
        <v>7</v>
      </c>
      <c r="D4" s="12">
        <v>4160</v>
      </c>
      <c r="E4" s="12">
        <v>6</v>
      </c>
      <c r="F4" s="12">
        <v>697</v>
      </c>
      <c r="G4" s="11"/>
      <c r="H4" s="87"/>
      <c r="I4" s="87"/>
      <c r="J4" s="87"/>
      <c r="K4" s="87"/>
      <c r="L4" s="11"/>
      <c r="M4" s="87"/>
      <c r="N4" s="11"/>
      <c r="O4" s="87"/>
      <c r="P4" s="11"/>
      <c r="Q4" s="87"/>
      <c r="R4" s="87"/>
      <c r="S4" s="87"/>
      <c r="T4" s="87"/>
      <c r="U4" s="87"/>
      <c r="V4" s="87"/>
      <c r="W4" s="11"/>
      <c r="X4" s="14" t="s">
        <v>33</v>
      </c>
      <c r="Y4" s="29" t="s">
        <v>31</v>
      </c>
      <c r="Z4" s="29">
        <v>427</v>
      </c>
      <c r="AA4" s="63">
        <v>2.0099999999999999E-133</v>
      </c>
      <c r="AB4" s="29" t="s">
        <v>32</v>
      </c>
      <c r="AC4" s="17" t="s">
        <v>34</v>
      </c>
      <c r="AD4" s="17">
        <v>294</v>
      </c>
      <c r="AE4" s="64">
        <v>2E-87</v>
      </c>
      <c r="AF4" s="17" t="s">
        <v>35</v>
      </c>
      <c r="AG4" s="10" t="s">
        <v>36</v>
      </c>
      <c r="AH4" s="10">
        <v>423</v>
      </c>
      <c r="AI4" s="19">
        <v>5.0000000000000002E-135</v>
      </c>
      <c r="AJ4" s="10" t="s">
        <v>37</v>
      </c>
      <c r="AK4" s="10" t="s">
        <v>38</v>
      </c>
      <c r="AL4" s="10">
        <v>427</v>
      </c>
      <c r="AM4" s="19">
        <v>8.0000000000000003E-135</v>
      </c>
      <c r="AN4" s="10" t="s">
        <v>32</v>
      </c>
      <c r="AO4" s="10" t="s">
        <v>39</v>
      </c>
      <c r="AP4" s="10">
        <v>355</v>
      </c>
      <c r="AQ4" s="19">
        <v>2.0000000000000002E-111</v>
      </c>
      <c r="AR4" s="10" t="s">
        <v>40</v>
      </c>
      <c r="AS4" s="10" t="s">
        <v>41</v>
      </c>
      <c r="AT4" s="10">
        <v>859</v>
      </c>
      <c r="AU4" s="10">
        <v>0</v>
      </c>
      <c r="AV4" s="62"/>
      <c r="AW4" s="62"/>
      <c r="DF4" s="10"/>
      <c r="DG4" s="10"/>
      <c r="DH4" s="10"/>
      <c r="DI4" s="10"/>
      <c r="DJ4" s="10"/>
      <c r="DK4" s="10"/>
      <c r="DL4" s="10"/>
      <c r="DM4" s="10"/>
    </row>
    <row r="5" spans="1:680" s="20" customFormat="1" ht="15" customHeight="1" x14ac:dyDescent="0.2">
      <c r="A5" s="101"/>
      <c r="B5" s="85" t="s">
        <v>42</v>
      </c>
      <c r="C5" s="22">
        <v>6</v>
      </c>
      <c r="D5" s="22">
        <v>2469</v>
      </c>
      <c r="E5" s="22">
        <v>13</v>
      </c>
      <c r="F5" s="22">
        <v>714</v>
      </c>
      <c r="G5" s="21"/>
      <c r="H5" s="88"/>
      <c r="I5" s="21"/>
      <c r="J5" s="21"/>
      <c r="K5" s="21"/>
      <c r="L5" s="21"/>
      <c r="M5" s="21"/>
      <c r="N5" s="21"/>
      <c r="O5" s="21"/>
      <c r="P5" s="21"/>
      <c r="Q5" s="21"/>
      <c r="R5" s="88"/>
      <c r="S5" s="21"/>
      <c r="T5" s="21"/>
      <c r="U5" s="21"/>
      <c r="V5" s="21"/>
      <c r="W5" s="21"/>
      <c r="X5" s="24" t="s">
        <v>45</v>
      </c>
      <c r="Y5" s="65" t="s">
        <v>43</v>
      </c>
      <c r="Z5" s="65">
        <v>151</v>
      </c>
      <c r="AA5" s="66">
        <v>4.8300000000000001E-34</v>
      </c>
      <c r="AB5" s="65" t="s">
        <v>44</v>
      </c>
      <c r="AC5" s="25" t="s">
        <v>46</v>
      </c>
      <c r="AD5" s="25">
        <v>130</v>
      </c>
      <c r="AE5" s="67">
        <v>2.0000000000000002E-30</v>
      </c>
      <c r="AF5" s="25" t="s">
        <v>47</v>
      </c>
      <c r="AG5" s="20" t="s">
        <v>48</v>
      </c>
      <c r="AH5" s="20">
        <v>145</v>
      </c>
      <c r="AI5" s="26">
        <v>6.9999999999999999E-35</v>
      </c>
      <c r="AJ5" s="20" t="s">
        <v>49</v>
      </c>
      <c r="AK5" s="20" t="s">
        <v>50</v>
      </c>
      <c r="AL5" s="20">
        <v>151</v>
      </c>
      <c r="AM5" s="26">
        <v>2E-35</v>
      </c>
      <c r="AN5" s="20" t="s">
        <v>44</v>
      </c>
      <c r="AO5" s="20" t="s">
        <v>51</v>
      </c>
      <c r="AP5" s="20">
        <v>140</v>
      </c>
      <c r="AQ5" s="26">
        <v>1.0000000000000001E-31</v>
      </c>
      <c r="AR5" s="20" t="s">
        <v>52</v>
      </c>
      <c r="AS5" s="20" t="s">
        <v>53</v>
      </c>
      <c r="AT5" s="20">
        <v>348</v>
      </c>
      <c r="AU5" s="26">
        <v>3.0000000000000002E-104</v>
      </c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</row>
    <row r="6" spans="1:680" s="4" customFormat="1" ht="15" customHeight="1" x14ac:dyDescent="0.2">
      <c r="A6" s="100" t="s">
        <v>54</v>
      </c>
      <c r="B6" s="114" t="s">
        <v>55</v>
      </c>
      <c r="C6" s="6">
        <v>7</v>
      </c>
      <c r="D6" s="6">
        <f>79604-78723</f>
        <v>881</v>
      </c>
      <c r="E6" s="6">
        <v>1</v>
      </c>
      <c r="F6" s="6">
        <v>293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5"/>
      <c r="X6" s="28" t="s">
        <v>58</v>
      </c>
      <c r="Y6" s="59" t="s">
        <v>56</v>
      </c>
      <c r="Z6" s="59">
        <v>62.8</v>
      </c>
      <c r="AA6" s="60">
        <v>1.11E-6</v>
      </c>
      <c r="AB6" s="59" t="s">
        <v>57</v>
      </c>
      <c r="AC6" s="8" t="s">
        <v>59</v>
      </c>
      <c r="AD6" s="8">
        <v>63.2</v>
      </c>
      <c r="AE6" s="61">
        <v>2.0000000000000001E-9</v>
      </c>
      <c r="AF6" s="8" t="s">
        <v>60</v>
      </c>
      <c r="AG6" s="4" t="s">
        <v>61</v>
      </c>
      <c r="AH6" s="4">
        <v>56.2</v>
      </c>
      <c r="AI6" s="9">
        <v>2.9999999999999999E-7</v>
      </c>
      <c r="AJ6" s="4" t="s">
        <v>62</v>
      </c>
      <c r="AK6" s="4" t="s">
        <v>63</v>
      </c>
      <c r="AL6" s="4">
        <v>62.8</v>
      </c>
      <c r="AM6" s="9">
        <v>4.9999999999999998E-8</v>
      </c>
      <c r="AN6" s="4" t="s">
        <v>64</v>
      </c>
      <c r="AO6" s="4" t="s">
        <v>65</v>
      </c>
      <c r="AP6" s="4">
        <v>58.2</v>
      </c>
      <c r="AQ6" s="9">
        <v>3.0000000000000001E-6</v>
      </c>
      <c r="AR6" s="4" t="s">
        <v>66</v>
      </c>
      <c r="AS6" s="4" t="s">
        <v>67</v>
      </c>
      <c r="AT6" s="4">
        <v>808</v>
      </c>
      <c r="AU6" s="4">
        <v>0</v>
      </c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</row>
    <row r="7" spans="1:680" ht="15" customHeight="1" x14ac:dyDescent="0.2">
      <c r="A7" s="101"/>
      <c r="B7" s="84" t="s">
        <v>68</v>
      </c>
      <c r="C7" s="12">
        <v>7</v>
      </c>
      <c r="D7" s="12">
        <v>3229</v>
      </c>
      <c r="E7" s="12">
        <v>12</v>
      </c>
      <c r="F7" s="12">
        <v>739</v>
      </c>
      <c r="G7" s="11"/>
      <c r="H7" s="8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 t="s">
        <v>58</v>
      </c>
      <c r="Y7" s="29" t="s">
        <v>69</v>
      </c>
      <c r="Z7" s="29">
        <v>91.3</v>
      </c>
      <c r="AA7" s="63">
        <v>4.42E-15</v>
      </c>
      <c r="AB7" s="29" t="s">
        <v>70</v>
      </c>
      <c r="AC7" s="17" t="s">
        <v>71</v>
      </c>
      <c r="AD7" s="17">
        <v>77.400000000000006</v>
      </c>
      <c r="AE7" s="64">
        <v>8.9999999999999995E-14</v>
      </c>
      <c r="AF7" s="17" t="s">
        <v>72</v>
      </c>
      <c r="AG7" s="10" t="s">
        <v>73</v>
      </c>
      <c r="AH7" s="10">
        <v>67</v>
      </c>
      <c r="AI7" s="19">
        <v>3E-10</v>
      </c>
      <c r="AJ7" s="10" t="s">
        <v>74</v>
      </c>
      <c r="AK7" s="10" t="s">
        <v>75</v>
      </c>
      <c r="AL7" s="10">
        <v>72</v>
      </c>
      <c r="AM7" s="19">
        <v>1E-10</v>
      </c>
      <c r="AN7" s="10" t="s">
        <v>76</v>
      </c>
      <c r="AO7" s="10" t="s">
        <v>77</v>
      </c>
      <c r="AP7" s="10">
        <v>91.3</v>
      </c>
      <c r="AQ7" s="19">
        <v>3.9999999999999999E-16</v>
      </c>
      <c r="AR7" s="10" t="s">
        <v>70</v>
      </c>
      <c r="AS7" s="10" t="s">
        <v>78</v>
      </c>
      <c r="AT7" s="10">
        <v>540</v>
      </c>
      <c r="AU7" s="10">
        <v>0</v>
      </c>
      <c r="AV7" s="62"/>
      <c r="AW7" s="62"/>
      <c r="DF7" s="10"/>
      <c r="DG7" s="10"/>
      <c r="DH7" s="10"/>
      <c r="DI7" s="10"/>
      <c r="DJ7" s="10"/>
      <c r="DK7" s="10"/>
      <c r="DL7" s="10"/>
      <c r="DM7" s="10"/>
    </row>
    <row r="8" spans="1:680" s="80" customFormat="1" ht="13" x14ac:dyDescent="0.15">
      <c r="A8" s="83" t="s">
        <v>1470</v>
      </c>
      <c r="B8" s="89" t="s">
        <v>1471</v>
      </c>
      <c r="C8" s="81">
        <v>7</v>
      </c>
      <c r="D8" s="81">
        <v>1711</v>
      </c>
      <c r="E8" s="81">
        <v>11</v>
      </c>
      <c r="F8" s="81">
        <v>417</v>
      </c>
      <c r="H8" s="111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X8" s="80" t="s">
        <v>58</v>
      </c>
      <c r="Y8" s="80" t="s">
        <v>1472</v>
      </c>
      <c r="Z8" s="80">
        <v>174</v>
      </c>
      <c r="AA8" s="80">
        <v>9E-46</v>
      </c>
      <c r="AB8" s="80" t="s">
        <v>1473</v>
      </c>
      <c r="AC8" s="80" t="s">
        <v>1474</v>
      </c>
      <c r="AD8" s="80">
        <v>58.9</v>
      </c>
      <c r="AE8" s="82">
        <v>2.9999999999999997E-8</v>
      </c>
      <c r="AF8" s="80" t="s">
        <v>1475</v>
      </c>
      <c r="AG8" s="80" t="s">
        <v>1476</v>
      </c>
      <c r="AH8" s="80">
        <v>152</v>
      </c>
      <c r="AI8" s="82">
        <v>1.9999999999999999E-40</v>
      </c>
      <c r="AJ8" s="80" t="s">
        <v>1477</v>
      </c>
      <c r="AK8" s="80" t="s">
        <v>1478</v>
      </c>
      <c r="AL8" s="80">
        <v>174</v>
      </c>
      <c r="AM8" s="82">
        <v>3.9999999999999999E-47</v>
      </c>
      <c r="AN8" s="80" t="s">
        <v>1473</v>
      </c>
      <c r="AO8" s="80" t="s">
        <v>1479</v>
      </c>
      <c r="AP8" s="80">
        <v>153</v>
      </c>
      <c r="AQ8" s="82">
        <v>9.0000000000000002E-40</v>
      </c>
      <c r="AR8" s="80" t="s">
        <v>1480</v>
      </c>
      <c r="AS8" s="80" t="s">
        <v>1481</v>
      </c>
      <c r="AT8" s="80">
        <v>218</v>
      </c>
      <c r="AU8" s="82">
        <v>1E-61</v>
      </c>
    </row>
    <row r="9" spans="1:680" ht="15" customHeight="1" x14ac:dyDescent="0.2">
      <c r="A9" s="100" t="s">
        <v>79</v>
      </c>
      <c r="B9" s="84" t="s">
        <v>80</v>
      </c>
      <c r="C9" s="12">
        <v>7</v>
      </c>
      <c r="D9" s="12">
        <v>3527</v>
      </c>
      <c r="E9" s="12">
        <v>5</v>
      </c>
      <c r="F9" s="12">
        <v>965</v>
      </c>
      <c r="G9" s="11"/>
      <c r="H9" s="87"/>
      <c r="I9" s="87"/>
      <c r="J9" s="87"/>
      <c r="K9" s="87"/>
      <c r="L9" s="11"/>
      <c r="M9" s="87"/>
      <c r="N9" s="87"/>
      <c r="O9" s="87"/>
      <c r="P9" s="11"/>
      <c r="Q9" s="87"/>
      <c r="R9" s="87"/>
      <c r="S9" s="87"/>
      <c r="T9" s="87"/>
      <c r="U9" s="87"/>
      <c r="V9" s="87"/>
      <c r="W9" s="11"/>
      <c r="X9" s="14" t="s">
        <v>83</v>
      </c>
      <c r="Y9" s="29" t="s">
        <v>81</v>
      </c>
      <c r="Z9" s="29">
        <v>461</v>
      </c>
      <c r="AA9" s="63">
        <v>2.6999999999999999E-147</v>
      </c>
      <c r="AB9" s="29" t="s">
        <v>82</v>
      </c>
      <c r="AC9" s="17" t="s">
        <v>84</v>
      </c>
      <c r="AD9" s="17">
        <v>420</v>
      </c>
      <c r="AE9" s="64">
        <v>1E-135</v>
      </c>
      <c r="AF9" s="17" t="s">
        <v>85</v>
      </c>
      <c r="AG9" s="10" t="s">
        <v>86</v>
      </c>
      <c r="AH9" s="10">
        <v>445</v>
      </c>
      <c r="AI9" s="19">
        <v>3.9999999999999998E-144</v>
      </c>
      <c r="AJ9" s="10" t="s">
        <v>87</v>
      </c>
      <c r="AK9" s="10" t="s">
        <v>88</v>
      </c>
      <c r="AL9" s="10">
        <v>437</v>
      </c>
      <c r="AM9" s="19">
        <v>5.0000000000000001E-140</v>
      </c>
      <c r="AN9" s="10" t="s">
        <v>89</v>
      </c>
      <c r="AO9" s="10" t="s">
        <v>90</v>
      </c>
      <c r="AP9" s="10">
        <v>461</v>
      </c>
      <c r="AQ9" s="19">
        <v>3E-148</v>
      </c>
      <c r="AR9" s="10" t="s">
        <v>82</v>
      </c>
      <c r="AS9" s="10" t="s">
        <v>91</v>
      </c>
      <c r="AT9" s="10">
        <v>900</v>
      </c>
      <c r="AU9" s="10">
        <v>0</v>
      </c>
      <c r="AV9" s="62"/>
      <c r="AW9" s="62"/>
      <c r="DF9" s="10"/>
      <c r="DG9" s="10"/>
      <c r="DH9" s="10"/>
      <c r="DI9" s="10"/>
      <c r="DJ9" s="10"/>
      <c r="DK9" s="10"/>
      <c r="DL9" s="10"/>
      <c r="DM9" s="10"/>
    </row>
    <row r="10" spans="1:680" ht="15" customHeight="1" x14ac:dyDescent="0.2">
      <c r="A10" s="105"/>
      <c r="B10" s="84" t="s">
        <v>92</v>
      </c>
      <c r="C10" s="12">
        <v>6</v>
      </c>
      <c r="D10" s="12">
        <v>3865</v>
      </c>
      <c r="E10" s="12">
        <v>3</v>
      </c>
      <c r="F10" s="12">
        <v>755</v>
      </c>
      <c r="G10" s="11"/>
      <c r="H10" s="87"/>
      <c r="I10" s="87"/>
      <c r="J10" s="87"/>
      <c r="K10" s="87"/>
      <c r="L10" s="11"/>
      <c r="M10" s="87"/>
      <c r="N10" s="87"/>
      <c r="O10" s="87"/>
      <c r="P10" s="11"/>
      <c r="Q10" s="87"/>
      <c r="R10" s="87"/>
      <c r="S10" s="87"/>
      <c r="T10" s="87"/>
      <c r="U10" s="87"/>
      <c r="V10" s="87"/>
      <c r="W10" s="11"/>
      <c r="X10" s="14" t="s">
        <v>83</v>
      </c>
      <c r="Y10" s="29" t="s">
        <v>93</v>
      </c>
      <c r="Z10" s="29">
        <v>472</v>
      </c>
      <c r="AA10" s="63">
        <v>1.03E-154</v>
      </c>
      <c r="AB10" s="29" t="s">
        <v>94</v>
      </c>
      <c r="AC10" s="17" t="s">
        <v>84</v>
      </c>
      <c r="AD10" s="17">
        <v>387</v>
      </c>
      <c r="AE10" s="64">
        <v>1E-125</v>
      </c>
      <c r="AF10" s="17" t="s">
        <v>85</v>
      </c>
      <c r="AG10" s="10" t="s">
        <v>95</v>
      </c>
      <c r="AH10" s="10">
        <v>469</v>
      </c>
      <c r="AI10" s="19">
        <v>2E-155</v>
      </c>
      <c r="AJ10" s="10" t="s">
        <v>96</v>
      </c>
      <c r="AK10" s="10" t="s">
        <v>97</v>
      </c>
      <c r="AL10" s="10">
        <v>465</v>
      </c>
      <c r="AM10" s="19">
        <v>1E-153</v>
      </c>
      <c r="AN10" s="10" t="s">
        <v>98</v>
      </c>
      <c r="AO10" s="10" t="s">
        <v>99</v>
      </c>
      <c r="AP10" s="10">
        <v>462</v>
      </c>
      <c r="AQ10" s="19">
        <v>8.0000000000000003E-153</v>
      </c>
      <c r="AR10" s="10" t="s">
        <v>100</v>
      </c>
      <c r="AS10" s="10" t="s">
        <v>101</v>
      </c>
      <c r="AT10" s="10">
        <v>1154</v>
      </c>
      <c r="AU10" s="10">
        <v>0</v>
      </c>
      <c r="AV10" s="62"/>
      <c r="AW10" s="62"/>
      <c r="DF10" s="10"/>
      <c r="DG10" s="10"/>
      <c r="DH10" s="10"/>
      <c r="DI10" s="10"/>
      <c r="DJ10" s="10"/>
      <c r="DK10" s="10"/>
      <c r="DL10" s="10"/>
      <c r="DM10" s="10"/>
    </row>
    <row r="11" spans="1:680" ht="15" customHeight="1" x14ac:dyDescent="0.2">
      <c r="A11" s="105"/>
      <c r="B11" s="84" t="s">
        <v>102</v>
      </c>
      <c r="C11" s="12">
        <v>8</v>
      </c>
      <c r="D11" s="12">
        <v>3077</v>
      </c>
      <c r="E11" s="12">
        <v>2</v>
      </c>
      <c r="F11" s="12">
        <v>783</v>
      </c>
      <c r="G11" s="11"/>
      <c r="H11" s="87"/>
      <c r="I11" s="11"/>
      <c r="J11" s="11"/>
      <c r="K11" s="11"/>
      <c r="L11" s="11"/>
      <c r="M11" s="11"/>
      <c r="N11" s="11"/>
      <c r="O11" s="11"/>
      <c r="P11" s="87"/>
      <c r="Q11" s="11"/>
      <c r="R11" s="11"/>
      <c r="S11" s="11"/>
      <c r="T11" s="11"/>
      <c r="U11" s="11"/>
      <c r="V11" s="87"/>
      <c r="W11" s="11"/>
      <c r="X11" s="14" t="s">
        <v>105</v>
      </c>
      <c r="Y11" s="29" t="s">
        <v>103</v>
      </c>
      <c r="Z11" s="29">
        <v>403</v>
      </c>
      <c r="AA11" s="63">
        <v>1.42E-127</v>
      </c>
      <c r="AB11" s="29" t="s">
        <v>104</v>
      </c>
      <c r="AC11" s="17" t="s">
        <v>106</v>
      </c>
      <c r="AD11" s="17">
        <v>363</v>
      </c>
      <c r="AE11" s="64">
        <v>1.0000000000000001E-114</v>
      </c>
      <c r="AF11" s="17" t="s">
        <v>107</v>
      </c>
      <c r="AG11" s="10" t="s">
        <v>108</v>
      </c>
      <c r="AH11" s="10">
        <v>400</v>
      </c>
      <c r="AI11" s="19">
        <v>5.0000000000000003E-129</v>
      </c>
      <c r="AJ11" s="10" t="s">
        <v>109</v>
      </c>
      <c r="AK11" s="10" t="s">
        <v>110</v>
      </c>
      <c r="AL11" s="10">
        <v>367</v>
      </c>
      <c r="AM11" s="19">
        <v>3.0000000000000002E-115</v>
      </c>
      <c r="AN11" s="10" t="s">
        <v>111</v>
      </c>
      <c r="AO11" s="10" t="s">
        <v>112</v>
      </c>
      <c r="AP11" s="10">
        <v>373</v>
      </c>
      <c r="AQ11" s="19">
        <v>2.0000000000000001E-117</v>
      </c>
      <c r="AR11" s="10" t="s">
        <v>113</v>
      </c>
      <c r="AS11" s="10" t="s">
        <v>114</v>
      </c>
      <c r="AT11" s="10">
        <v>824</v>
      </c>
      <c r="AU11" s="10">
        <v>0</v>
      </c>
      <c r="AV11" s="62"/>
      <c r="AW11" s="62"/>
      <c r="DF11" s="10"/>
      <c r="DG11" s="10"/>
      <c r="DH11" s="10"/>
      <c r="DI11" s="10"/>
      <c r="DJ11" s="10"/>
      <c r="DK11" s="10"/>
      <c r="DL11" s="10"/>
      <c r="DM11" s="10"/>
    </row>
    <row r="12" spans="1:680" ht="15" customHeight="1" x14ac:dyDescent="0.2">
      <c r="A12" s="105"/>
      <c r="B12" s="84" t="s">
        <v>115</v>
      </c>
      <c r="C12" s="12">
        <v>6</v>
      </c>
      <c r="D12" s="12">
        <v>5046</v>
      </c>
      <c r="E12" s="12">
        <v>2</v>
      </c>
      <c r="F12" s="12">
        <v>1072</v>
      </c>
      <c r="G12" s="11"/>
      <c r="H12" s="87"/>
      <c r="I12" s="87"/>
      <c r="J12" s="87"/>
      <c r="K12" s="87"/>
      <c r="L12" s="11"/>
      <c r="M12" s="87"/>
      <c r="N12" s="11"/>
      <c r="O12" s="87"/>
      <c r="P12" s="87"/>
      <c r="Q12" s="87"/>
      <c r="R12" s="87"/>
      <c r="S12" s="87"/>
      <c r="T12" s="87"/>
      <c r="U12" s="11"/>
      <c r="V12" s="11"/>
      <c r="W12" s="11"/>
      <c r="X12" s="14" t="s">
        <v>118</v>
      </c>
      <c r="Y12" s="29" t="s">
        <v>116</v>
      </c>
      <c r="Z12" s="29">
        <v>265</v>
      </c>
      <c r="AA12" s="63">
        <v>9.1300000000000006E-74</v>
      </c>
      <c r="AB12" s="29" t="s">
        <v>117</v>
      </c>
      <c r="AC12" s="17" t="s">
        <v>106</v>
      </c>
      <c r="AD12" s="17">
        <v>207</v>
      </c>
      <c r="AE12" s="64">
        <v>6.9999999999999996E-56</v>
      </c>
      <c r="AF12" s="17" t="s">
        <v>107</v>
      </c>
      <c r="AG12" s="10" t="s">
        <v>119</v>
      </c>
      <c r="AH12" s="10">
        <v>265</v>
      </c>
      <c r="AI12" s="19">
        <v>3.0000000000000002E-76</v>
      </c>
      <c r="AJ12" s="10" t="s">
        <v>117</v>
      </c>
      <c r="AK12" s="10" t="s">
        <v>120</v>
      </c>
      <c r="AL12" s="10">
        <v>251</v>
      </c>
      <c r="AM12" s="19">
        <v>2E-70</v>
      </c>
      <c r="AN12" s="10" t="s">
        <v>121</v>
      </c>
      <c r="AO12" s="10" t="s">
        <v>122</v>
      </c>
      <c r="AP12" s="10">
        <v>224</v>
      </c>
      <c r="AQ12" s="19">
        <v>1.9999999999999999E-60</v>
      </c>
      <c r="AR12" s="10" t="s">
        <v>123</v>
      </c>
      <c r="AS12" s="10" t="s">
        <v>124</v>
      </c>
      <c r="AT12" s="10">
        <v>1559</v>
      </c>
      <c r="AU12" s="10">
        <v>0</v>
      </c>
      <c r="AV12" s="62"/>
      <c r="AW12" s="62"/>
      <c r="DF12" s="10"/>
      <c r="DG12" s="10"/>
      <c r="DH12" s="10"/>
      <c r="DI12" s="10"/>
      <c r="DJ12" s="10"/>
      <c r="DK12" s="10"/>
      <c r="DL12" s="10"/>
      <c r="DM12" s="10"/>
    </row>
    <row r="13" spans="1:680" ht="15" customHeight="1" x14ac:dyDescent="0.2">
      <c r="A13" s="101"/>
      <c r="B13" s="84" t="s">
        <v>125</v>
      </c>
      <c r="C13" s="12">
        <v>5</v>
      </c>
      <c r="D13" s="12">
        <v>1203</v>
      </c>
      <c r="E13" s="12">
        <v>1</v>
      </c>
      <c r="F13" s="12">
        <v>400</v>
      </c>
      <c r="G13" s="11"/>
      <c r="H13" s="87"/>
      <c r="I13" s="87"/>
      <c r="J13" s="87"/>
      <c r="K13" s="87"/>
      <c r="L13" s="11"/>
      <c r="M13" s="87"/>
      <c r="N13" s="11"/>
      <c r="O13" s="87"/>
      <c r="P13" s="87"/>
      <c r="Q13" s="87"/>
      <c r="R13" s="87"/>
      <c r="S13" s="87"/>
      <c r="T13" s="87"/>
      <c r="U13" s="11"/>
      <c r="V13" s="87"/>
      <c r="W13" s="11"/>
      <c r="X13" s="14" t="s">
        <v>128</v>
      </c>
      <c r="Y13" s="29" t="s">
        <v>126</v>
      </c>
      <c r="Z13" s="29">
        <v>266</v>
      </c>
      <c r="AA13" s="63">
        <v>7.4899999999999996E-83</v>
      </c>
      <c r="AB13" s="29" t="s">
        <v>127</v>
      </c>
      <c r="AC13" s="17" t="s">
        <v>129</v>
      </c>
      <c r="AD13" s="17">
        <v>238</v>
      </c>
      <c r="AE13" s="64">
        <v>1.9999999999999999E-72</v>
      </c>
      <c r="AF13" s="17" t="s">
        <v>130</v>
      </c>
      <c r="AG13" s="10" t="s">
        <v>131</v>
      </c>
      <c r="AH13" s="10">
        <v>271</v>
      </c>
      <c r="AI13" s="19">
        <v>1E-84</v>
      </c>
      <c r="AJ13" s="10" t="s">
        <v>132</v>
      </c>
      <c r="AK13" s="10" t="s">
        <v>133</v>
      </c>
      <c r="AL13" s="10">
        <v>266</v>
      </c>
      <c r="AM13" s="19">
        <v>3.0000000000000001E-84</v>
      </c>
      <c r="AN13" s="10" t="s">
        <v>134</v>
      </c>
      <c r="AO13" s="10" t="s">
        <v>135</v>
      </c>
      <c r="AP13" s="10">
        <v>268</v>
      </c>
      <c r="AQ13" s="19">
        <v>3.9999999999999998E-82</v>
      </c>
      <c r="AR13" s="10" t="s">
        <v>136</v>
      </c>
      <c r="AS13" s="10" t="s">
        <v>137</v>
      </c>
      <c r="AT13" s="10">
        <v>726</v>
      </c>
      <c r="AU13" s="10">
        <v>0</v>
      </c>
      <c r="AV13" s="62"/>
      <c r="AW13" s="62"/>
      <c r="DF13" s="10"/>
      <c r="DG13" s="10"/>
      <c r="DH13" s="10"/>
      <c r="DI13" s="10"/>
      <c r="DJ13" s="10"/>
      <c r="DK13" s="10"/>
      <c r="DL13" s="10"/>
      <c r="DM13" s="10"/>
    </row>
    <row r="14" spans="1:680" s="33" customFormat="1" ht="15" customHeight="1" x14ac:dyDescent="0.2">
      <c r="A14" s="56" t="s">
        <v>138</v>
      </c>
      <c r="B14" s="115" t="s">
        <v>139</v>
      </c>
      <c r="C14" s="35">
        <v>4</v>
      </c>
      <c r="D14" s="35">
        <v>7279</v>
      </c>
      <c r="E14" s="35">
        <v>17</v>
      </c>
      <c r="F14" s="35">
        <v>1392</v>
      </c>
      <c r="G14" s="34"/>
      <c r="H14" s="90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6" t="s">
        <v>142</v>
      </c>
      <c r="Y14" s="68" t="s">
        <v>140</v>
      </c>
      <c r="Z14" s="68">
        <v>97.4</v>
      </c>
      <c r="AA14" s="69">
        <v>1.2500000000000001E-16</v>
      </c>
      <c r="AB14" s="68" t="s">
        <v>141</v>
      </c>
      <c r="AC14" s="37" t="s">
        <v>143</v>
      </c>
      <c r="AD14" s="37">
        <v>57.4</v>
      </c>
      <c r="AE14" s="70">
        <v>2.9999999999999999E-7</v>
      </c>
      <c r="AF14" s="37" t="s">
        <v>144</v>
      </c>
      <c r="AG14" s="33" t="s">
        <v>145</v>
      </c>
      <c r="AH14" s="33">
        <v>97.4</v>
      </c>
      <c r="AI14" s="38">
        <v>3.9999999999999999E-19</v>
      </c>
      <c r="AJ14" s="33" t="s">
        <v>141</v>
      </c>
      <c r="AK14" s="33" t="s">
        <v>146</v>
      </c>
      <c r="AL14" s="33">
        <v>86.3</v>
      </c>
      <c r="AM14" s="38">
        <v>1E-14</v>
      </c>
      <c r="AN14" s="33" t="s">
        <v>147</v>
      </c>
      <c r="AO14" s="33" t="s">
        <v>148</v>
      </c>
      <c r="AP14" s="33">
        <v>86.7</v>
      </c>
      <c r="AQ14" s="38">
        <v>2E-14</v>
      </c>
      <c r="AR14" s="33" t="s">
        <v>149</v>
      </c>
      <c r="AS14" s="33" t="s">
        <v>150</v>
      </c>
      <c r="AT14" s="33">
        <v>929</v>
      </c>
      <c r="AU14" s="33">
        <v>0</v>
      </c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</row>
    <row r="15" spans="1:680" s="39" customFormat="1" ht="15" customHeight="1" x14ac:dyDescent="0.2">
      <c r="A15" s="100" t="s">
        <v>151</v>
      </c>
      <c r="B15" s="113" t="s">
        <v>153</v>
      </c>
      <c r="C15" s="6">
        <v>7</v>
      </c>
      <c r="D15" s="6">
        <v>1845</v>
      </c>
      <c r="E15" s="6">
        <v>4</v>
      </c>
      <c r="F15" s="6">
        <v>556</v>
      </c>
      <c r="G15" s="5" t="s">
        <v>154</v>
      </c>
      <c r="H15" s="86"/>
      <c r="I15" s="5"/>
      <c r="J15" s="86"/>
      <c r="K15" s="5"/>
      <c r="L15" s="5"/>
      <c r="M15" s="5"/>
      <c r="N15" s="5"/>
      <c r="O15" s="86"/>
      <c r="P15" s="5"/>
      <c r="Q15" s="86"/>
      <c r="R15" s="86"/>
      <c r="S15" s="5"/>
      <c r="T15" s="86"/>
      <c r="U15" s="5"/>
      <c r="V15" s="5"/>
      <c r="W15" s="5" t="s">
        <v>152</v>
      </c>
      <c r="X15" s="28" t="s">
        <v>157</v>
      </c>
      <c r="Y15" s="59" t="s">
        <v>155</v>
      </c>
      <c r="Z15" s="59">
        <v>247</v>
      </c>
      <c r="AA15" s="60">
        <v>1.3799999999999999E-68</v>
      </c>
      <c r="AB15" s="59" t="s">
        <v>156</v>
      </c>
      <c r="AC15" s="8" t="s">
        <v>158</v>
      </c>
      <c r="AD15" s="8">
        <v>108</v>
      </c>
      <c r="AE15" s="61">
        <v>3.9999999999999997E-24</v>
      </c>
      <c r="AF15" s="8" t="s">
        <v>159</v>
      </c>
      <c r="AG15" s="4" t="s">
        <v>160</v>
      </c>
      <c r="AH15" s="4">
        <v>311</v>
      </c>
      <c r="AI15" s="9">
        <v>4.0000000000000001E-97</v>
      </c>
      <c r="AJ15" s="4" t="s">
        <v>161</v>
      </c>
      <c r="AK15" s="4" t="s">
        <v>162</v>
      </c>
      <c r="AL15" s="4">
        <v>298</v>
      </c>
      <c r="AM15" s="9">
        <v>6.9999999999999997E-92</v>
      </c>
      <c r="AN15" s="4" t="s">
        <v>163</v>
      </c>
      <c r="AO15" s="4" t="s">
        <v>164</v>
      </c>
      <c r="AP15" s="4">
        <v>223</v>
      </c>
      <c r="AQ15" s="9">
        <v>2.9999999999999998E-63</v>
      </c>
      <c r="AR15" s="4" t="s">
        <v>165</v>
      </c>
      <c r="AS15" s="4" t="s">
        <v>166</v>
      </c>
      <c r="AT15" s="4">
        <v>394</v>
      </c>
      <c r="AU15" s="9">
        <v>9.0000000000000004E-131</v>
      </c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</row>
    <row r="16" spans="1:680" s="41" customFormat="1" ht="15" customHeight="1" x14ac:dyDescent="0.2">
      <c r="A16" s="105"/>
      <c r="B16" s="84" t="s">
        <v>167</v>
      </c>
      <c r="C16" s="13">
        <v>8</v>
      </c>
      <c r="D16" s="13">
        <v>2964</v>
      </c>
      <c r="E16" s="13">
        <v>1</v>
      </c>
      <c r="F16" s="13">
        <v>987</v>
      </c>
      <c r="G16" s="11" t="s">
        <v>154</v>
      </c>
      <c r="H16" s="87"/>
      <c r="I16" s="11"/>
      <c r="J16" s="87"/>
      <c r="K16" s="11"/>
      <c r="L16" s="11"/>
      <c r="M16" s="11"/>
      <c r="N16" s="11"/>
      <c r="O16" s="87"/>
      <c r="P16" s="11"/>
      <c r="Q16" s="87"/>
      <c r="R16" s="87"/>
      <c r="S16" s="11"/>
      <c r="T16" s="87"/>
      <c r="U16" s="11"/>
      <c r="V16" s="11"/>
      <c r="W16" s="11" t="s">
        <v>152</v>
      </c>
      <c r="X16" s="14" t="s">
        <v>170</v>
      </c>
      <c r="Y16" s="29" t="s">
        <v>168</v>
      </c>
      <c r="Z16" s="29">
        <v>290</v>
      </c>
      <c r="AA16" s="63">
        <v>5.0199999999999997E-81</v>
      </c>
      <c r="AB16" s="29" t="s">
        <v>169</v>
      </c>
      <c r="AC16" s="17" t="s">
        <v>158</v>
      </c>
      <c r="AD16" s="17">
        <v>147</v>
      </c>
      <c r="AE16" s="64">
        <v>2E-35</v>
      </c>
      <c r="AF16" s="17" t="s">
        <v>159</v>
      </c>
      <c r="AG16" s="10" t="s">
        <v>171</v>
      </c>
      <c r="AH16" s="10">
        <v>290</v>
      </c>
      <c r="AI16" s="19">
        <v>2.0000000000000001E-83</v>
      </c>
      <c r="AJ16" s="10" t="s">
        <v>169</v>
      </c>
      <c r="AK16" s="10" t="s">
        <v>172</v>
      </c>
      <c r="AL16" s="10">
        <v>269</v>
      </c>
      <c r="AM16" s="19">
        <v>9.9999999999999996E-76</v>
      </c>
      <c r="AN16" s="10" t="s">
        <v>173</v>
      </c>
      <c r="AO16" s="10" t="s">
        <v>174</v>
      </c>
      <c r="AP16" s="10">
        <v>180</v>
      </c>
      <c r="AQ16" s="19">
        <v>2.9999999999999999E-46</v>
      </c>
      <c r="AR16" s="10" t="s">
        <v>175</v>
      </c>
      <c r="AS16" s="10" t="s">
        <v>176</v>
      </c>
      <c r="AT16" s="10">
        <v>1244</v>
      </c>
      <c r="AU16" s="10">
        <v>0</v>
      </c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</row>
    <row r="17" spans="1:109" s="41" customFormat="1" ht="15" customHeight="1" x14ac:dyDescent="0.2">
      <c r="A17" s="105"/>
      <c r="B17" s="84" t="s">
        <v>178</v>
      </c>
      <c r="C17" s="12">
        <v>7</v>
      </c>
      <c r="D17" s="12">
        <v>1661</v>
      </c>
      <c r="E17" s="12">
        <v>4</v>
      </c>
      <c r="F17" s="12">
        <v>522</v>
      </c>
      <c r="G17" s="11" t="s">
        <v>154</v>
      </c>
      <c r="H17" s="8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87"/>
      <c r="V17" s="87"/>
      <c r="W17" s="11" t="s">
        <v>177</v>
      </c>
      <c r="X17" s="14" t="s">
        <v>170</v>
      </c>
      <c r="Y17" s="29" t="s">
        <v>179</v>
      </c>
      <c r="Z17" s="29">
        <v>349</v>
      </c>
      <c r="AA17" s="63">
        <v>1.1E-110</v>
      </c>
      <c r="AB17" s="29" t="s">
        <v>180</v>
      </c>
      <c r="AC17" s="17" t="s">
        <v>181</v>
      </c>
      <c r="AD17" s="17">
        <v>103</v>
      </c>
      <c r="AE17" s="64">
        <v>3E-23</v>
      </c>
      <c r="AF17" s="17" t="s">
        <v>182</v>
      </c>
      <c r="AG17" s="10" t="s">
        <v>183</v>
      </c>
      <c r="AH17" s="10">
        <v>349</v>
      </c>
      <c r="AI17" s="19">
        <v>3.0000000000000001E-113</v>
      </c>
      <c r="AJ17" s="10" t="s">
        <v>180</v>
      </c>
      <c r="AK17" s="10" t="s">
        <v>184</v>
      </c>
      <c r="AL17" s="10">
        <v>298</v>
      </c>
      <c r="AM17" s="19">
        <v>3.0000000000000001E-92</v>
      </c>
      <c r="AN17" s="10" t="s">
        <v>185</v>
      </c>
      <c r="AO17" s="10" t="s">
        <v>186</v>
      </c>
      <c r="AP17" s="10">
        <v>254</v>
      </c>
      <c r="AQ17" s="19">
        <v>7.9999999999999994E-77</v>
      </c>
      <c r="AR17" s="10" t="s">
        <v>187</v>
      </c>
      <c r="AS17" s="10" t="s">
        <v>188</v>
      </c>
      <c r="AT17" s="10">
        <v>435</v>
      </c>
      <c r="AU17" s="19">
        <v>5.0000000000000002E-143</v>
      </c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</row>
    <row r="18" spans="1:109" s="41" customFormat="1" ht="15" customHeight="1" x14ac:dyDescent="0.2">
      <c r="A18" s="105"/>
      <c r="B18" s="84" t="s">
        <v>189</v>
      </c>
      <c r="C18" s="12">
        <v>5</v>
      </c>
      <c r="D18" s="12">
        <v>2006</v>
      </c>
      <c r="E18" s="12">
        <v>5</v>
      </c>
      <c r="F18" s="12">
        <v>531</v>
      </c>
      <c r="G18" s="11" t="s">
        <v>154</v>
      </c>
      <c r="H18" s="87"/>
      <c r="I18" s="11"/>
      <c r="J18" s="87"/>
      <c r="K18" s="11"/>
      <c r="L18" s="11"/>
      <c r="M18" s="11"/>
      <c r="N18" s="11"/>
      <c r="O18" s="87"/>
      <c r="P18" s="11"/>
      <c r="Q18" s="11"/>
      <c r="R18" s="11"/>
      <c r="S18" s="11"/>
      <c r="T18" s="87"/>
      <c r="U18" s="87"/>
      <c r="V18" s="87"/>
      <c r="W18" s="11" t="s">
        <v>177</v>
      </c>
      <c r="X18" s="14" t="s">
        <v>170</v>
      </c>
      <c r="Y18" s="29" t="s">
        <v>190</v>
      </c>
      <c r="Z18" s="29">
        <v>239</v>
      </c>
      <c r="AA18" s="63">
        <v>2.2399999999999999E-69</v>
      </c>
      <c r="AB18" s="29" t="s">
        <v>191</v>
      </c>
      <c r="AC18" s="17" t="s">
        <v>192</v>
      </c>
      <c r="AD18" s="17">
        <v>101</v>
      </c>
      <c r="AE18" s="64">
        <v>1E-22</v>
      </c>
      <c r="AF18" s="17" t="s">
        <v>193</v>
      </c>
      <c r="AG18" s="10" t="s">
        <v>194</v>
      </c>
      <c r="AH18" s="10">
        <v>239</v>
      </c>
      <c r="AI18" s="19">
        <v>4.9999999999999996E-72</v>
      </c>
      <c r="AJ18" s="10" t="s">
        <v>191</v>
      </c>
      <c r="AK18" s="10" t="s">
        <v>195</v>
      </c>
      <c r="AL18" s="10">
        <v>228</v>
      </c>
      <c r="AM18" s="19">
        <v>4.9999999999999998E-65</v>
      </c>
      <c r="AN18" s="10" t="s">
        <v>196</v>
      </c>
      <c r="AO18" s="10" t="s">
        <v>197</v>
      </c>
      <c r="AP18" s="10">
        <v>194</v>
      </c>
      <c r="AQ18" s="19">
        <v>2.0000000000000001E-53</v>
      </c>
      <c r="AR18" s="10" t="s">
        <v>198</v>
      </c>
      <c r="AS18" s="10" t="s">
        <v>199</v>
      </c>
      <c r="AT18" s="10">
        <v>370</v>
      </c>
      <c r="AU18" s="19">
        <v>3.9999999999999999E-118</v>
      </c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</row>
    <row r="19" spans="1:109" s="41" customFormat="1" ht="15" customHeight="1" x14ac:dyDescent="0.2">
      <c r="A19" s="105"/>
      <c r="B19" s="84" t="s">
        <v>200</v>
      </c>
      <c r="C19" s="12">
        <v>7</v>
      </c>
      <c r="D19" s="12">
        <v>2818</v>
      </c>
      <c r="E19" s="12">
        <v>2</v>
      </c>
      <c r="F19" s="12">
        <v>831</v>
      </c>
      <c r="G19" s="11" t="s">
        <v>154</v>
      </c>
      <c r="H19" s="8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87"/>
      <c r="V19" s="87"/>
      <c r="W19" s="11" t="s">
        <v>177</v>
      </c>
      <c r="X19" s="14" t="s">
        <v>170</v>
      </c>
      <c r="Y19" s="29" t="s">
        <v>201</v>
      </c>
      <c r="Z19" s="29">
        <v>152</v>
      </c>
      <c r="AA19" s="63">
        <v>5.1700000000000003E-36</v>
      </c>
      <c r="AB19" s="29" t="s">
        <v>202</v>
      </c>
      <c r="AC19" s="17" t="s">
        <v>203</v>
      </c>
      <c r="AD19" s="17">
        <v>81.599999999999994</v>
      </c>
      <c r="AE19" s="64">
        <v>1.0000000000000001E-15</v>
      </c>
      <c r="AF19" s="17" t="s">
        <v>204</v>
      </c>
      <c r="AG19" s="10" t="s">
        <v>205</v>
      </c>
      <c r="AH19" s="10">
        <v>152</v>
      </c>
      <c r="AI19" s="19">
        <v>1.9999999999999999E-38</v>
      </c>
      <c r="AJ19" s="10" t="s">
        <v>202</v>
      </c>
      <c r="AK19" s="10" t="s">
        <v>206</v>
      </c>
      <c r="AL19" s="10">
        <v>140</v>
      </c>
      <c r="AM19" s="19">
        <v>2.0000000000000001E-33</v>
      </c>
      <c r="AN19" s="10" t="s">
        <v>207</v>
      </c>
      <c r="AO19" s="10" t="s">
        <v>208</v>
      </c>
      <c r="AP19" s="10">
        <v>131</v>
      </c>
      <c r="AQ19" s="19">
        <v>5.9999999999999996E-31</v>
      </c>
      <c r="AR19" s="10" t="s">
        <v>209</v>
      </c>
      <c r="AS19" s="10" t="s">
        <v>210</v>
      </c>
      <c r="AT19" s="10">
        <v>213</v>
      </c>
      <c r="AU19" s="19">
        <v>5E-56</v>
      </c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</row>
    <row r="20" spans="1:109" s="41" customFormat="1" ht="15" customHeight="1" x14ac:dyDescent="0.2">
      <c r="A20" s="105"/>
      <c r="B20" s="53" t="s">
        <v>211</v>
      </c>
      <c r="C20" s="13">
        <v>6</v>
      </c>
      <c r="D20" s="13">
        <v>3327</v>
      </c>
      <c r="E20" s="13">
        <v>12</v>
      </c>
      <c r="F20" s="13">
        <v>1108</v>
      </c>
      <c r="G20" s="11" t="s">
        <v>154</v>
      </c>
      <c r="H20" s="87"/>
      <c r="I20" s="11"/>
      <c r="J20" s="11"/>
      <c r="K20" s="11"/>
      <c r="L20" s="11"/>
      <c r="M20" s="11"/>
      <c r="N20" s="11"/>
      <c r="O20" s="11"/>
      <c r="P20" s="11"/>
      <c r="Q20" s="11"/>
      <c r="R20" s="87"/>
      <c r="S20" s="11"/>
      <c r="T20" s="11"/>
      <c r="U20" s="11"/>
      <c r="V20" s="11"/>
      <c r="W20" s="10" t="s">
        <v>177</v>
      </c>
      <c r="X20" s="44" t="s">
        <v>170</v>
      </c>
      <c r="Y20" s="29" t="s">
        <v>212</v>
      </c>
      <c r="Z20" s="29">
        <v>190</v>
      </c>
      <c r="AA20" s="63">
        <v>1.8800000000000001E-48</v>
      </c>
      <c r="AB20" s="29" t="s">
        <v>213</v>
      </c>
      <c r="AC20" s="17" t="s">
        <v>192</v>
      </c>
      <c r="AD20" s="17">
        <v>111</v>
      </c>
      <c r="AE20" s="64">
        <v>1E-25</v>
      </c>
      <c r="AF20" s="17" t="s">
        <v>193</v>
      </c>
      <c r="AG20" s="10" t="s">
        <v>214</v>
      </c>
      <c r="AH20" s="10">
        <v>187</v>
      </c>
      <c r="AI20" s="19">
        <v>2E-50</v>
      </c>
      <c r="AJ20" s="10" t="s">
        <v>215</v>
      </c>
      <c r="AK20" s="10" t="s">
        <v>216</v>
      </c>
      <c r="AL20" s="10">
        <v>189</v>
      </c>
      <c r="AM20" s="19">
        <v>9.9999999999999997E-48</v>
      </c>
      <c r="AN20" s="10" t="s">
        <v>217</v>
      </c>
      <c r="AO20" s="10" t="s">
        <v>218</v>
      </c>
      <c r="AP20" s="10">
        <v>172</v>
      </c>
      <c r="AQ20" s="19">
        <v>3.9999999999999998E-44</v>
      </c>
      <c r="AR20" s="10" t="s">
        <v>219</v>
      </c>
      <c r="AS20" s="10" t="s">
        <v>220</v>
      </c>
      <c r="AT20" s="10">
        <v>214</v>
      </c>
      <c r="AU20" s="19">
        <v>1.9999999999999999E-57</v>
      </c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</row>
    <row r="21" spans="1:109" s="41" customFormat="1" ht="15" customHeight="1" x14ac:dyDescent="0.2">
      <c r="A21" s="105"/>
      <c r="B21" s="84" t="s">
        <v>222</v>
      </c>
      <c r="C21" s="12">
        <v>7</v>
      </c>
      <c r="D21" s="12">
        <v>1504</v>
      </c>
      <c r="E21" s="12">
        <v>2</v>
      </c>
      <c r="F21" s="12">
        <v>449</v>
      </c>
      <c r="G21" s="11" t="s">
        <v>154</v>
      </c>
      <c r="H21" s="87"/>
      <c r="I21" s="87"/>
      <c r="J21" s="87"/>
      <c r="K21" s="87"/>
      <c r="L21" s="11"/>
      <c r="M21" s="87"/>
      <c r="N21" s="11"/>
      <c r="O21" s="87"/>
      <c r="P21" s="87"/>
      <c r="Q21" s="87"/>
      <c r="R21" s="87"/>
      <c r="S21" s="87"/>
      <c r="T21" s="87"/>
      <c r="U21" s="11"/>
      <c r="V21" s="11"/>
      <c r="W21" s="11" t="s">
        <v>221</v>
      </c>
      <c r="X21" s="14" t="s">
        <v>170</v>
      </c>
      <c r="Y21" s="29" t="s">
        <v>223</v>
      </c>
      <c r="Z21" s="29">
        <v>320</v>
      </c>
      <c r="AA21" s="63">
        <v>4.1199999999999999E-102</v>
      </c>
      <c r="AB21" s="29" t="s">
        <v>224</v>
      </c>
      <c r="AC21" s="17" t="s">
        <v>225</v>
      </c>
      <c r="AD21" s="17">
        <v>160</v>
      </c>
      <c r="AE21" s="64">
        <v>1.9999999999999999E-44</v>
      </c>
      <c r="AF21" s="17" t="s">
        <v>226</v>
      </c>
      <c r="AG21" s="10" t="s">
        <v>227</v>
      </c>
      <c r="AH21" s="10">
        <v>331</v>
      </c>
      <c r="AI21" s="19">
        <v>2.0000000000000001E-110</v>
      </c>
      <c r="AJ21" s="10" t="s">
        <v>228</v>
      </c>
      <c r="AK21" s="10" t="s">
        <v>229</v>
      </c>
      <c r="AL21" s="10">
        <v>320</v>
      </c>
      <c r="AM21" s="19">
        <v>1.9999999999999999E-103</v>
      </c>
      <c r="AN21" s="10" t="s">
        <v>224</v>
      </c>
      <c r="AO21" s="10" t="s">
        <v>230</v>
      </c>
      <c r="AP21" s="10">
        <v>218</v>
      </c>
      <c r="AQ21" s="19">
        <v>5.0000000000000003E-64</v>
      </c>
      <c r="AR21" s="10" t="s">
        <v>231</v>
      </c>
      <c r="AS21" s="10" t="s">
        <v>232</v>
      </c>
      <c r="AT21" s="10">
        <v>603</v>
      </c>
      <c r="AU21" s="10">
        <v>0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</row>
    <row r="22" spans="1:109" s="41" customFormat="1" ht="15" customHeight="1" x14ac:dyDescent="0.2">
      <c r="A22" s="105"/>
      <c r="B22" s="84" t="s">
        <v>233</v>
      </c>
      <c r="C22" s="13">
        <v>7</v>
      </c>
      <c r="D22" s="13">
        <v>1509</v>
      </c>
      <c r="E22" s="13">
        <v>1</v>
      </c>
      <c r="F22" s="13">
        <v>502</v>
      </c>
      <c r="G22" s="11" t="s">
        <v>154</v>
      </c>
      <c r="H22" s="87"/>
      <c r="I22" s="87"/>
      <c r="J22" s="87"/>
      <c r="K22" s="87"/>
      <c r="L22" s="11"/>
      <c r="M22" s="87"/>
      <c r="N22" s="11"/>
      <c r="O22" s="87"/>
      <c r="P22" s="87"/>
      <c r="Q22" s="87"/>
      <c r="R22" s="87"/>
      <c r="S22" s="87"/>
      <c r="T22" s="87"/>
      <c r="U22" s="11"/>
      <c r="V22" s="11"/>
      <c r="W22" s="11" t="s">
        <v>221</v>
      </c>
      <c r="X22" s="14" t="s">
        <v>170</v>
      </c>
      <c r="Y22" s="29" t="s">
        <v>234</v>
      </c>
      <c r="Z22" s="29">
        <v>206</v>
      </c>
      <c r="AA22" s="63">
        <v>1.3800000000000001E-57</v>
      </c>
      <c r="AB22" s="29" t="s">
        <v>235</v>
      </c>
      <c r="AC22" s="17" t="s">
        <v>71</v>
      </c>
      <c r="AD22" s="17">
        <v>125</v>
      </c>
      <c r="AE22" s="64">
        <v>5.0000000000000004E-31</v>
      </c>
      <c r="AF22" s="17" t="s">
        <v>236</v>
      </c>
      <c r="AG22" s="10" t="s">
        <v>237</v>
      </c>
      <c r="AH22" s="10">
        <v>198</v>
      </c>
      <c r="AI22" s="19">
        <v>4.0000000000000002E-56</v>
      </c>
      <c r="AJ22" s="10" t="s">
        <v>238</v>
      </c>
      <c r="AK22" s="10" t="s">
        <v>239</v>
      </c>
      <c r="AL22" s="10">
        <v>220</v>
      </c>
      <c r="AM22" s="19">
        <v>7.0000000000000006E-64</v>
      </c>
      <c r="AN22" s="10" t="s">
        <v>240</v>
      </c>
      <c r="AO22" s="10" t="s">
        <v>241</v>
      </c>
      <c r="AP22" s="10">
        <v>199</v>
      </c>
      <c r="AQ22" s="19">
        <v>4.0000000000000002E-56</v>
      </c>
      <c r="AR22" s="10" t="s">
        <v>242</v>
      </c>
      <c r="AS22" s="10" t="s">
        <v>243</v>
      </c>
      <c r="AT22" s="10">
        <v>599</v>
      </c>
      <c r="AU22" s="10">
        <v>0</v>
      </c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</row>
    <row r="23" spans="1:109" s="41" customFormat="1" ht="15" customHeight="1" x14ac:dyDescent="0.2">
      <c r="A23" s="105"/>
      <c r="B23" s="84" t="s">
        <v>244</v>
      </c>
      <c r="C23" s="12">
        <v>6</v>
      </c>
      <c r="D23" s="12">
        <v>2227</v>
      </c>
      <c r="E23" s="12">
        <v>3</v>
      </c>
      <c r="F23" s="12">
        <v>628</v>
      </c>
      <c r="G23" s="11" t="s">
        <v>154</v>
      </c>
      <c r="H23" s="8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 t="s">
        <v>221</v>
      </c>
      <c r="X23" s="14" t="s">
        <v>170</v>
      </c>
      <c r="Y23" s="29" t="s">
        <v>245</v>
      </c>
      <c r="Z23" s="29">
        <v>69.3</v>
      </c>
      <c r="AA23" s="63">
        <v>7.3499999999999996E-9</v>
      </c>
      <c r="AB23" s="29" t="s">
        <v>246</v>
      </c>
      <c r="AC23" s="17" t="s">
        <v>247</v>
      </c>
      <c r="AD23" s="17">
        <v>52</v>
      </c>
      <c r="AE23" s="64">
        <v>5.0000000000000004E-6</v>
      </c>
      <c r="AF23" s="17" t="s">
        <v>248</v>
      </c>
      <c r="AG23" s="10" t="s">
        <v>249</v>
      </c>
      <c r="AH23" s="10">
        <v>63.9</v>
      </c>
      <c r="AI23" s="19">
        <v>4.0000000000000001E-10</v>
      </c>
      <c r="AJ23" s="10" t="s">
        <v>250</v>
      </c>
      <c r="AK23" s="10" t="s">
        <v>251</v>
      </c>
      <c r="AL23" s="10">
        <v>58.9</v>
      </c>
      <c r="AM23" s="19">
        <v>7.9999999999999996E-7</v>
      </c>
      <c r="AN23" s="10" t="s">
        <v>252</v>
      </c>
      <c r="AO23" s="10" t="s">
        <v>253</v>
      </c>
      <c r="AP23" s="10">
        <v>69.3</v>
      </c>
      <c r="AQ23" s="19">
        <v>6.9999999999999996E-10</v>
      </c>
      <c r="AR23" s="10" t="s">
        <v>246</v>
      </c>
      <c r="AS23" s="10" t="s">
        <v>254</v>
      </c>
      <c r="AT23" s="10">
        <v>498</v>
      </c>
      <c r="AU23" s="19">
        <v>8.9999999999999997E-169</v>
      </c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</row>
    <row r="24" spans="1:109" s="41" customFormat="1" ht="15" customHeight="1" x14ac:dyDescent="0.2">
      <c r="A24" s="105"/>
      <c r="B24" s="84" t="s">
        <v>255</v>
      </c>
      <c r="C24" s="12">
        <v>7</v>
      </c>
      <c r="D24" s="12">
        <v>1859</v>
      </c>
      <c r="E24" s="12">
        <v>3</v>
      </c>
      <c r="F24" s="12">
        <v>607</v>
      </c>
      <c r="G24" s="11" t="s">
        <v>154</v>
      </c>
      <c r="H24" s="8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 t="s">
        <v>221</v>
      </c>
      <c r="X24" s="14" t="s">
        <v>170</v>
      </c>
      <c r="Y24" s="29" t="s">
        <v>256</v>
      </c>
      <c r="Z24" s="29">
        <v>82.8</v>
      </c>
      <c r="AA24" s="63">
        <v>1.1E-12</v>
      </c>
      <c r="AB24" s="29" t="s">
        <v>257</v>
      </c>
      <c r="AC24" s="17" t="s">
        <v>71</v>
      </c>
      <c r="AD24" s="17">
        <v>43.5</v>
      </c>
      <c r="AE24" s="17">
        <v>1E-3</v>
      </c>
      <c r="AF24" s="17" t="s">
        <v>258</v>
      </c>
      <c r="AG24" s="10" t="s">
        <v>259</v>
      </c>
      <c r="AH24" s="10">
        <v>82.8</v>
      </c>
      <c r="AI24" s="19">
        <v>2.9999999999999998E-15</v>
      </c>
      <c r="AJ24" s="10" t="s">
        <v>257</v>
      </c>
      <c r="AK24" s="10" t="s">
        <v>260</v>
      </c>
      <c r="AL24" s="10">
        <v>64.3</v>
      </c>
      <c r="AM24" s="19">
        <v>2E-8</v>
      </c>
      <c r="AN24" s="10" t="s">
        <v>261</v>
      </c>
      <c r="AO24" s="10" t="s">
        <v>262</v>
      </c>
      <c r="AP24" s="10">
        <v>67.8</v>
      </c>
      <c r="AQ24" s="19">
        <v>2.0000000000000001E-9</v>
      </c>
      <c r="AR24" s="10" t="s">
        <v>263</v>
      </c>
      <c r="AS24" s="10" t="s">
        <v>264</v>
      </c>
      <c r="AT24" s="10">
        <v>206</v>
      </c>
      <c r="AU24" s="19">
        <v>1.9999999999999999E-57</v>
      </c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</row>
    <row r="25" spans="1:109" s="41" customFormat="1" ht="15" customHeight="1" x14ac:dyDescent="0.2">
      <c r="A25" s="105"/>
      <c r="B25" s="53" t="s">
        <v>265</v>
      </c>
      <c r="C25" s="13">
        <v>7</v>
      </c>
      <c r="D25" s="13">
        <v>2229</v>
      </c>
      <c r="E25" s="13">
        <v>2</v>
      </c>
      <c r="F25" s="13">
        <v>742</v>
      </c>
      <c r="G25" s="11" t="s">
        <v>154</v>
      </c>
      <c r="H25" s="8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 t="s">
        <v>221</v>
      </c>
      <c r="X25" s="44" t="s">
        <v>170</v>
      </c>
      <c r="Y25" s="29" t="s">
        <v>256</v>
      </c>
      <c r="Z25" s="29">
        <v>62</v>
      </c>
      <c r="AA25" s="63">
        <v>4.1400000000000002E-6</v>
      </c>
      <c r="AB25" s="29" t="s">
        <v>257</v>
      </c>
      <c r="AC25" s="17" t="s">
        <v>266</v>
      </c>
      <c r="AD25" s="17">
        <v>32.700000000000003</v>
      </c>
      <c r="AE25" s="17">
        <v>2.8</v>
      </c>
      <c r="AF25" s="17" t="s">
        <v>267</v>
      </c>
      <c r="AG25" s="10" t="s">
        <v>259</v>
      </c>
      <c r="AH25" s="10">
        <v>62</v>
      </c>
      <c r="AI25" s="19">
        <v>1E-8</v>
      </c>
      <c r="AJ25" s="10" t="s">
        <v>257</v>
      </c>
      <c r="AK25" s="10" t="s">
        <v>268</v>
      </c>
      <c r="AL25" s="10">
        <v>45.1</v>
      </c>
      <c r="AM25" s="10">
        <v>0.02</v>
      </c>
      <c r="AN25" s="10" t="s">
        <v>269</v>
      </c>
      <c r="AO25" s="10" t="s">
        <v>270</v>
      </c>
      <c r="AP25" s="10">
        <v>59.3</v>
      </c>
      <c r="AQ25" s="19">
        <v>9.9999999999999995E-7</v>
      </c>
      <c r="AR25" s="10" t="s">
        <v>271</v>
      </c>
      <c r="AS25" s="10" t="s">
        <v>272</v>
      </c>
      <c r="AT25" s="10">
        <v>759</v>
      </c>
      <c r="AU25" s="10">
        <v>0</v>
      </c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</row>
    <row r="26" spans="1:109" s="41" customFormat="1" ht="15" customHeight="1" x14ac:dyDescent="0.2">
      <c r="A26" s="105"/>
      <c r="B26" s="53" t="s">
        <v>273</v>
      </c>
      <c r="C26" s="13">
        <v>7</v>
      </c>
      <c r="D26" s="13">
        <v>1953</v>
      </c>
      <c r="E26" s="13">
        <v>1</v>
      </c>
      <c r="F26" s="13">
        <v>650</v>
      </c>
      <c r="G26" s="11" t="s">
        <v>154</v>
      </c>
      <c r="H26" s="87"/>
      <c r="I26" s="11"/>
      <c r="J26" s="11"/>
      <c r="K26" s="11"/>
      <c r="L26" s="11"/>
      <c r="M26" s="11"/>
      <c r="N26" s="11"/>
      <c r="O26" s="87"/>
      <c r="P26" s="11"/>
      <c r="Q26" s="87"/>
      <c r="R26" s="11"/>
      <c r="S26" s="11"/>
      <c r="T26" s="11"/>
      <c r="U26" s="87"/>
      <c r="V26" s="87"/>
      <c r="W26" s="10" t="s">
        <v>221</v>
      </c>
      <c r="X26" s="44" t="s">
        <v>170</v>
      </c>
      <c r="Y26" s="29" t="s">
        <v>274</v>
      </c>
      <c r="Z26" s="29">
        <v>286</v>
      </c>
      <c r="AA26" s="63">
        <v>1.6200000000000001E-84</v>
      </c>
      <c r="AB26" s="29" t="s">
        <v>275</v>
      </c>
      <c r="AC26" s="17" t="s">
        <v>276</v>
      </c>
      <c r="AD26" s="17">
        <v>97.8</v>
      </c>
      <c r="AE26" s="64">
        <v>1.9999999999999999E-20</v>
      </c>
      <c r="AF26" s="17" t="s">
        <v>277</v>
      </c>
      <c r="AG26" s="10" t="s">
        <v>278</v>
      </c>
      <c r="AH26" s="10">
        <v>286</v>
      </c>
      <c r="AI26" s="19">
        <v>5.0000000000000004E-87</v>
      </c>
      <c r="AJ26" s="10" t="s">
        <v>275</v>
      </c>
      <c r="AK26" s="10" t="s">
        <v>279</v>
      </c>
      <c r="AL26" s="10">
        <v>191</v>
      </c>
      <c r="AM26" s="19">
        <v>2E-50</v>
      </c>
      <c r="AN26" s="10" t="s">
        <v>280</v>
      </c>
      <c r="AO26" s="10" t="s">
        <v>281</v>
      </c>
      <c r="AP26" s="10">
        <v>158</v>
      </c>
      <c r="AQ26" s="19">
        <v>1.9999999999999999E-39</v>
      </c>
      <c r="AR26" s="10" t="s">
        <v>282</v>
      </c>
      <c r="AS26" s="10" t="s">
        <v>283</v>
      </c>
      <c r="AT26" s="10">
        <v>664</v>
      </c>
      <c r="AU26" s="10">
        <v>0</v>
      </c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</row>
    <row r="27" spans="1:109" s="41" customFormat="1" ht="15" customHeight="1" x14ac:dyDescent="0.2">
      <c r="A27" s="105"/>
      <c r="B27" s="84" t="s">
        <v>285</v>
      </c>
      <c r="C27" s="12">
        <v>7</v>
      </c>
      <c r="D27" s="12">
        <v>1833</v>
      </c>
      <c r="E27" s="12">
        <v>3</v>
      </c>
      <c r="F27" s="12">
        <v>560</v>
      </c>
      <c r="G27" s="11" t="s">
        <v>154</v>
      </c>
      <c r="H27" s="87"/>
      <c r="I27" s="87"/>
      <c r="J27" s="87"/>
      <c r="K27" s="87"/>
      <c r="L27" s="11"/>
      <c r="M27" s="87"/>
      <c r="N27" s="11"/>
      <c r="O27" s="87"/>
      <c r="P27" s="87"/>
      <c r="Q27" s="87"/>
      <c r="R27" s="87"/>
      <c r="S27" s="87"/>
      <c r="T27" s="87"/>
      <c r="U27" s="11"/>
      <c r="V27" s="11"/>
      <c r="W27" s="11" t="s">
        <v>284</v>
      </c>
      <c r="X27" s="46" t="s">
        <v>157</v>
      </c>
      <c r="Y27" s="29" t="s">
        <v>286</v>
      </c>
      <c r="Z27" s="29">
        <v>286</v>
      </c>
      <c r="AA27" s="63">
        <v>1.0100000000000001E-85</v>
      </c>
      <c r="AB27" s="29" t="s">
        <v>287</v>
      </c>
      <c r="AC27" s="17" t="s">
        <v>288</v>
      </c>
      <c r="AD27" s="17">
        <v>110</v>
      </c>
      <c r="AE27" s="64">
        <v>2.9999999999999998E-25</v>
      </c>
      <c r="AF27" s="17" t="s">
        <v>289</v>
      </c>
      <c r="AG27" s="10" t="s">
        <v>290</v>
      </c>
      <c r="AH27" s="10">
        <v>272</v>
      </c>
      <c r="AI27" s="19">
        <v>6.0000000000000002E-83</v>
      </c>
      <c r="AJ27" s="10" t="s">
        <v>291</v>
      </c>
      <c r="AK27" s="10" t="s">
        <v>292</v>
      </c>
      <c r="AL27" s="10">
        <v>286</v>
      </c>
      <c r="AM27" s="19">
        <v>4.0000000000000001E-87</v>
      </c>
      <c r="AN27" s="10" t="s">
        <v>287</v>
      </c>
      <c r="AO27" s="10" t="s">
        <v>293</v>
      </c>
      <c r="AP27" s="10">
        <v>236</v>
      </c>
      <c r="AQ27" s="19">
        <v>9.9999999999999996E-70</v>
      </c>
      <c r="AR27" s="10" t="s">
        <v>294</v>
      </c>
      <c r="AS27" s="10" t="s">
        <v>295</v>
      </c>
      <c r="AT27" s="10">
        <v>743</v>
      </c>
      <c r="AU27" s="10">
        <v>0</v>
      </c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</row>
    <row r="28" spans="1:109" s="41" customFormat="1" ht="15" customHeight="1" x14ac:dyDescent="0.2">
      <c r="A28" s="105"/>
      <c r="B28" s="84" t="s">
        <v>296</v>
      </c>
      <c r="C28" s="12">
        <v>6</v>
      </c>
      <c r="D28" s="12">
        <v>4727</v>
      </c>
      <c r="E28" s="12">
        <v>3</v>
      </c>
      <c r="F28" s="12">
        <v>704</v>
      </c>
      <c r="G28" s="11" t="s">
        <v>154</v>
      </c>
      <c r="H28" s="87"/>
      <c r="I28" s="87"/>
      <c r="J28" s="87"/>
      <c r="K28" s="87"/>
      <c r="L28" s="11"/>
      <c r="M28" s="87"/>
      <c r="N28" s="11"/>
      <c r="O28" s="87"/>
      <c r="P28" s="11"/>
      <c r="Q28" s="87"/>
      <c r="R28" s="87"/>
      <c r="S28" s="87"/>
      <c r="T28" s="87"/>
      <c r="U28" s="11"/>
      <c r="V28" s="11"/>
      <c r="W28" s="11" t="s">
        <v>284</v>
      </c>
      <c r="X28" s="14" t="s">
        <v>170</v>
      </c>
      <c r="Y28" s="29" t="s">
        <v>297</v>
      </c>
      <c r="Z28" s="29">
        <v>237</v>
      </c>
      <c r="AA28" s="63">
        <v>1.01E-66</v>
      </c>
      <c r="AB28" s="29" t="s">
        <v>298</v>
      </c>
      <c r="AC28" s="17" t="s">
        <v>276</v>
      </c>
      <c r="AD28" s="17">
        <v>128</v>
      </c>
      <c r="AE28" s="64">
        <v>2.0000000000000002E-31</v>
      </c>
      <c r="AF28" s="17" t="s">
        <v>299</v>
      </c>
      <c r="AG28" s="10" t="s">
        <v>300</v>
      </c>
      <c r="AH28" s="10">
        <v>237</v>
      </c>
      <c r="AI28" s="19">
        <v>2.9999999999999999E-69</v>
      </c>
      <c r="AJ28" s="10" t="s">
        <v>298</v>
      </c>
      <c r="AK28" s="10" t="s">
        <v>301</v>
      </c>
      <c r="AL28" s="10">
        <v>222</v>
      </c>
      <c r="AM28" s="19">
        <v>1E-62</v>
      </c>
      <c r="AN28" s="10" t="s">
        <v>302</v>
      </c>
      <c r="AO28" s="10" t="s">
        <v>303</v>
      </c>
      <c r="AP28" s="10">
        <v>216</v>
      </c>
      <c r="AQ28" s="19">
        <v>9.9999999999999997E-61</v>
      </c>
      <c r="AR28" s="10" t="s">
        <v>304</v>
      </c>
      <c r="AS28" s="10" t="s">
        <v>305</v>
      </c>
      <c r="AT28" s="10">
        <v>774</v>
      </c>
      <c r="AU28" s="10">
        <v>0</v>
      </c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</row>
    <row r="29" spans="1:109" s="41" customFormat="1" ht="15" customHeight="1" x14ac:dyDescent="0.2">
      <c r="A29" s="105"/>
      <c r="B29" s="84" t="s">
        <v>306</v>
      </c>
      <c r="C29" s="12">
        <v>6</v>
      </c>
      <c r="D29" s="12">
        <v>2195</v>
      </c>
      <c r="E29" s="12">
        <v>4</v>
      </c>
      <c r="F29" s="12">
        <v>415</v>
      </c>
      <c r="G29" s="11" t="s">
        <v>154</v>
      </c>
      <c r="H29" s="87"/>
      <c r="I29" s="87"/>
      <c r="J29" s="87"/>
      <c r="K29" s="87"/>
      <c r="L29" s="11"/>
      <c r="M29" s="87"/>
      <c r="N29" s="11"/>
      <c r="O29" s="87"/>
      <c r="P29" s="87"/>
      <c r="Q29" s="87"/>
      <c r="R29" s="87"/>
      <c r="S29" s="87"/>
      <c r="T29" s="87"/>
      <c r="U29" s="11"/>
      <c r="V29" s="11"/>
      <c r="W29" s="11" t="s">
        <v>284</v>
      </c>
      <c r="X29" s="14" t="s">
        <v>170</v>
      </c>
      <c r="Y29" s="29" t="s">
        <v>307</v>
      </c>
      <c r="Z29" s="29">
        <v>232</v>
      </c>
      <c r="AA29" s="63">
        <v>1.9299999999999998E-68</v>
      </c>
      <c r="AB29" s="29" t="s">
        <v>308</v>
      </c>
      <c r="AC29" s="17" t="s">
        <v>276</v>
      </c>
      <c r="AD29" s="17">
        <v>124</v>
      </c>
      <c r="AE29" s="64">
        <v>2.9999999999999999E-30</v>
      </c>
      <c r="AF29" s="17" t="s">
        <v>277</v>
      </c>
      <c r="AG29" s="10" t="s">
        <v>309</v>
      </c>
      <c r="AH29" s="10">
        <v>232</v>
      </c>
      <c r="AI29" s="19">
        <v>6.0000000000000003E-71</v>
      </c>
      <c r="AJ29" s="10" t="s">
        <v>308</v>
      </c>
      <c r="AK29" s="10" t="s">
        <v>310</v>
      </c>
      <c r="AL29" s="10">
        <v>210</v>
      </c>
      <c r="AM29" s="19">
        <v>9E-61</v>
      </c>
      <c r="AN29" s="10" t="s">
        <v>311</v>
      </c>
      <c r="AO29" s="10" t="s">
        <v>312</v>
      </c>
      <c r="AP29" s="10">
        <v>219</v>
      </c>
      <c r="AQ29" s="19">
        <v>3.0000000000000001E-64</v>
      </c>
      <c r="AR29" s="10" t="s">
        <v>313</v>
      </c>
      <c r="AS29" s="10" t="s">
        <v>314</v>
      </c>
      <c r="AT29" s="10">
        <v>546</v>
      </c>
      <c r="AU29" s="10">
        <v>0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</row>
    <row r="30" spans="1:109" s="41" customFormat="1" ht="15" customHeight="1" x14ac:dyDescent="0.2">
      <c r="A30" s="105"/>
      <c r="B30" s="84" t="s">
        <v>316</v>
      </c>
      <c r="C30" s="13">
        <v>7</v>
      </c>
      <c r="D30" s="13">
        <v>1641</v>
      </c>
      <c r="E30" s="13">
        <v>1</v>
      </c>
      <c r="F30" s="13">
        <v>546</v>
      </c>
      <c r="G30" s="11" t="s">
        <v>154</v>
      </c>
      <c r="H30" s="87"/>
      <c r="I30" s="11"/>
      <c r="J30" s="87"/>
      <c r="K30" s="11"/>
      <c r="L30" s="11"/>
      <c r="M30" s="11"/>
      <c r="N30" s="11"/>
      <c r="O30" s="87"/>
      <c r="P30" s="11"/>
      <c r="Q30" s="87"/>
      <c r="R30" s="87"/>
      <c r="S30" s="11"/>
      <c r="T30" s="87"/>
      <c r="U30" s="11"/>
      <c r="V30" s="11"/>
      <c r="W30" s="11" t="s">
        <v>315</v>
      </c>
      <c r="X30" s="14" t="s">
        <v>170</v>
      </c>
      <c r="Y30" s="29" t="s">
        <v>317</v>
      </c>
      <c r="Z30" s="29">
        <v>203</v>
      </c>
      <c r="AA30" s="63">
        <v>1.1700000000000001E-54</v>
      </c>
      <c r="AB30" s="29" t="s">
        <v>318</v>
      </c>
      <c r="AC30" s="17" t="s">
        <v>319</v>
      </c>
      <c r="AD30" s="17">
        <v>102</v>
      </c>
      <c r="AE30" s="64">
        <v>2.9999999999999999E-22</v>
      </c>
      <c r="AF30" s="17" t="s">
        <v>320</v>
      </c>
      <c r="AG30" s="10" t="s">
        <v>321</v>
      </c>
      <c r="AH30" s="10">
        <v>203</v>
      </c>
      <c r="AI30" s="19">
        <v>3.9999999999999998E-57</v>
      </c>
      <c r="AJ30" s="10" t="s">
        <v>318</v>
      </c>
      <c r="AK30" s="10" t="s">
        <v>322</v>
      </c>
      <c r="AL30" s="10">
        <v>244</v>
      </c>
      <c r="AM30" s="19">
        <v>6.0000000000000003E-71</v>
      </c>
      <c r="AN30" s="10" t="s">
        <v>323</v>
      </c>
      <c r="AO30" s="10" t="s">
        <v>324</v>
      </c>
      <c r="AP30" s="10">
        <v>215</v>
      </c>
      <c r="AQ30" s="19">
        <v>9.9999999999999997E-61</v>
      </c>
      <c r="AR30" s="10" t="s">
        <v>325</v>
      </c>
      <c r="AS30" s="10" t="s">
        <v>326</v>
      </c>
      <c r="AT30" s="10">
        <v>276</v>
      </c>
      <c r="AU30" s="19">
        <v>1E-83</v>
      </c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</row>
    <row r="31" spans="1:109" s="41" customFormat="1" ht="15" customHeight="1" x14ac:dyDescent="0.2">
      <c r="A31" s="105"/>
      <c r="B31" s="84" t="s">
        <v>327</v>
      </c>
      <c r="C31" s="12">
        <v>7</v>
      </c>
      <c r="D31" s="12">
        <v>1900</v>
      </c>
      <c r="E31" s="12">
        <v>2</v>
      </c>
      <c r="F31" s="12">
        <v>534</v>
      </c>
      <c r="G31" s="11" t="s">
        <v>154</v>
      </c>
      <c r="H31" s="8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 t="s">
        <v>315</v>
      </c>
      <c r="X31" s="14" t="s">
        <v>170</v>
      </c>
      <c r="Y31" s="29" t="s">
        <v>328</v>
      </c>
      <c r="Z31" s="29">
        <v>178</v>
      </c>
      <c r="AA31" s="63">
        <v>6.5899999999999996E-47</v>
      </c>
      <c r="AB31" s="29" t="s">
        <v>329</v>
      </c>
      <c r="AC31" s="17" t="s">
        <v>71</v>
      </c>
      <c r="AD31" s="17">
        <v>102</v>
      </c>
      <c r="AE31" s="64">
        <v>1E-22</v>
      </c>
      <c r="AF31" s="17" t="s">
        <v>330</v>
      </c>
      <c r="AG31" s="10" t="s">
        <v>331</v>
      </c>
      <c r="AH31" s="10">
        <v>150</v>
      </c>
      <c r="AI31" s="19">
        <v>1.9999999999999999E-39</v>
      </c>
      <c r="AJ31" s="10" t="s">
        <v>332</v>
      </c>
      <c r="AK31" s="10" t="s">
        <v>333</v>
      </c>
      <c r="AL31" s="10">
        <v>172</v>
      </c>
      <c r="AM31" s="19">
        <v>9.9999999999999998E-46</v>
      </c>
      <c r="AN31" s="10" t="s">
        <v>334</v>
      </c>
      <c r="AO31" s="10" t="s">
        <v>335</v>
      </c>
      <c r="AP31" s="10">
        <v>178</v>
      </c>
      <c r="AQ31" s="19">
        <v>5.9999999999999998E-48</v>
      </c>
      <c r="AR31" s="10" t="s">
        <v>329</v>
      </c>
      <c r="AS31" s="10" t="s">
        <v>336</v>
      </c>
      <c r="AT31" s="10">
        <v>526</v>
      </c>
      <c r="AU31" s="10">
        <v>0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</row>
    <row r="32" spans="1:109" s="41" customFormat="1" ht="15" customHeight="1" x14ac:dyDescent="0.2">
      <c r="A32" s="105"/>
      <c r="B32" s="53" t="s">
        <v>337</v>
      </c>
      <c r="C32" s="13">
        <v>8</v>
      </c>
      <c r="D32" s="13">
        <v>1608</v>
      </c>
      <c r="E32" s="13">
        <v>2</v>
      </c>
      <c r="F32" s="13">
        <v>535</v>
      </c>
      <c r="G32" s="11" t="s">
        <v>154</v>
      </c>
      <c r="H32" s="87"/>
      <c r="I32" s="11"/>
      <c r="J32" s="11"/>
      <c r="K32" s="11"/>
      <c r="L32" s="11"/>
      <c r="M32" s="11"/>
      <c r="N32" s="11"/>
      <c r="O32" s="87"/>
      <c r="P32" s="11"/>
      <c r="Q32" s="11"/>
      <c r="R32" s="11"/>
      <c r="S32" s="11"/>
      <c r="T32" s="11"/>
      <c r="U32" s="87"/>
      <c r="V32" s="87"/>
      <c r="W32" s="10" t="s">
        <v>315</v>
      </c>
      <c r="X32" s="44" t="s">
        <v>170</v>
      </c>
      <c r="Y32" s="29" t="s">
        <v>338</v>
      </c>
      <c r="Z32" s="29">
        <v>234</v>
      </c>
      <c r="AA32" s="63">
        <v>1.9299999999999999E-67</v>
      </c>
      <c r="AB32" s="29" t="s">
        <v>339</v>
      </c>
      <c r="AC32" s="17" t="s">
        <v>340</v>
      </c>
      <c r="AD32" s="17">
        <v>87.8</v>
      </c>
      <c r="AE32" s="64">
        <v>6.9999999999999997E-18</v>
      </c>
      <c r="AF32" s="17" t="s">
        <v>341</v>
      </c>
      <c r="AG32" s="10" t="s">
        <v>342</v>
      </c>
      <c r="AH32" s="10">
        <v>234</v>
      </c>
      <c r="AI32" s="19">
        <v>6.0000000000000003E-70</v>
      </c>
      <c r="AJ32" s="10" t="s">
        <v>339</v>
      </c>
      <c r="AK32" s="10" t="s">
        <v>343</v>
      </c>
      <c r="AL32" s="10">
        <v>150</v>
      </c>
      <c r="AM32" s="19">
        <v>1.0000000000000001E-37</v>
      </c>
      <c r="AN32" s="10" t="s">
        <v>344</v>
      </c>
      <c r="AO32" s="10" t="s">
        <v>345</v>
      </c>
      <c r="AP32" s="10">
        <v>145</v>
      </c>
      <c r="AQ32" s="19">
        <v>2E-35</v>
      </c>
      <c r="AR32" s="10" t="s">
        <v>346</v>
      </c>
      <c r="AS32" s="10" t="s">
        <v>347</v>
      </c>
      <c r="AT32" s="10">
        <v>544</v>
      </c>
      <c r="AU32" s="10">
        <v>0</v>
      </c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</row>
    <row r="33" spans="1:680" s="41" customFormat="1" ht="15" customHeight="1" x14ac:dyDescent="0.2">
      <c r="A33" s="105"/>
      <c r="B33" s="84" t="s">
        <v>348</v>
      </c>
      <c r="C33" s="13">
        <v>6</v>
      </c>
      <c r="D33" s="13">
        <v>2157</v>
      </c>
      <c r="E33" s="13">
        <v>2</v>
      </c>
      <c r="F33" s="13">
        <v>718</v>
      </c>
      <c r="G33" s="11" t="s">
        <v>154</v>
      </c>
      <c r="H33" s="87"/>
      <c r="I33" s="11"/>
      <c r="J33" s="87"/>
      <c r="K33" s="11"/>
      <c r="L33" s="11"/>
      <c r="M33" s="11"/>
      <c r="N33" s="11"/>
      <c r="O33" s="87"/>
      <c r="P33" s="11"/>
      <c r="Q33" s="87"/>
      <c r="R33" s="87"/>
      <c r="S33" s="11"/>
      <c r="T33" s="87"/>
      <c r="U33" s="11"/>
      <c r="V33" s="11"/>
      <c r="W33" s="11"/>
      <c r="X33" s="14" t="s">
        <v>170</v>
      </c>
      <c r="Y33" s="29" t="s">
        <v>349</v>
      </c>
      <c r="Z33" s="29">
        <v>228</v>
      </c>
      <c r="AA33" s="63">
        <v>1.8300000000000001E-62</v>
      </c>
      <c r="AB33" s="29" t="s">
        <v>350</v>
      </c>
      <c r="AC33" s="17" t="s">
        <v>71</v>
      </c>
      <c r="AD33" s="17">
        <v>128</v>
      </c>
      <c r="AE33" s="64">
        <v>8.0000000000000004E-32</v>
      </c>
      <c r="AF33" s="17" t="s">
        <v>351</v>
      </c>
      <c r="AG33" s="10" t="s">
        <v>352</v>
      </c>
      <c r="AH33" s="10">
        <v>228</v>
      </c>
      <c r="AI33" s="19">
        <v>6E-65</v>
      </c>
      <c r="AJ33" s="10" t="s">
        <v>350</v>
      </c>
      <c r="AK33" s="10" t="s">
        <v>322</v>
      </c>
      <c r="AL33" s="10">
        <v>224</v>
      </c>
      <c r="AM33" s="19">
        <v>5.0000000000000002E-62</v>
      </c>
      <c r="AN33" s="10" t="s">
        <v>323</v>
      </c>
      <c r="AO33" s="10" t="s">
        <v>353</v>
      </c>
      <c r="AP33" s="10">
        <v>213</v>
      </c>
      <c r="AQ33" s="19">
        <v>2.0000000000000001E-58</v>
      </c>
      <c r="AR33" s="10" t="s">
        <v>354</v>
      </c>
      <c r="AS33" s="10" t="s">
        <v>355</v>
      </c>
      <c r="AT33" s="10">
        <v>816</v>
      </c>
      <c r="AU33" s="10">
        <v>0</v>
      </c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</row>
    <row r="34" spans="1:680" s="41" customFormat="1" ht="15" customHeight="1" x14ac:dyDescent="0.2">
      <c r="A34" s="105"/>
      <c r="B34" s="84" t="s">
        <v>356</v>
      </c>
      <c r="C34" s="13">
        <v>7</v>
      </c>
      <c r="D34" s="13">
        <v>1485</v>
      </c>
      <c r="E34" s="13">
        <v>1</v>
      </c>
      <c r="F34" s="13">
        <v>494</v>
      </c>
      <c r="G34" s="11" t="s">
        <v>154</v>
      </c>
      <c r="H34" s="87"/>
      <c r="I34" s="11"/>
      <c r="J34" s="87"/>
      <c r="K34" s="11"/>
      <c r="L34" s="11"/>
      <c r="M34" s="11"/>
      <c r="N34" s="11"/>
      <c r="O34" s="87"/>
      <c r="P34" s="11"/>
      <c r="Q34" s="87"/>
      <c r="R34" s="87"/>
      <c r="S34" s="11"/>
      <c r="T34" s="87"/>
      <c r="U34" s="11"/>
      <c r="V34" s="11"/>
      <c r="W34" s="11"/>
      <c r="X34" s="14" t="s">
        <v>170</v>
      </c>
      <c r="Y34" s="29" t="s">
        <v>357</v>
      </c>
      <c r="Z34" s="29">
        <v>246</v>
      </c>
      <c r="AA34" s="63">
        <v>2.9600000000000001E-72</v>
      </c>
      <c r="AB34" s="29" t="s">
        <v>358</v>
      </c>
      <c r="AC34" s="17" t="s">
        <v>71</v>
      </c>
      <c r="AD34" s="17">
        <v>114</v>
      </c>
      <c r="AE34" s="64">
        <v>8.9999999999999996E-28</v>
      </c>
      <c r="AF34" s="17" t="s">
        <v>258</v>
      </c>
      <c r="AG34" s="10" t="s">
        <v>352</v>
      </c>
      <c r="AH34" s="10">
        <v>303</v>
      </c>
      <c r="AI34" s="19">
        <v>2E-95</v>
      </c>
      <c r="AJ34" s="10" t="s">
        <v>350</v>
      </c>
      <c r="AK34" s="10" t="s">
        <v>359</v>
      </c>
      <c r="AL34" s="10">
        <v>243</v>
      </c>
      <c r="AM34" s="19">
        <v>3.9999999999999999E-72</v>
      </c>
      <c r="AN34" s="10" t="s">
        <v>360</v>
      </c>
      <c r="AO34" s="10" t="s">
        <v>353</v>
      </c>
      <c r="AP34" s="10">
        <v>206</v>
      </c>
      <c r="AQ34" s="19">
        <v>6.9999999999999998E-58</v>
      </c>
      <c r="AR34" s="10" t="s">
        <v>354</v>
      </c>
      <c r="AS34" s="10" t="s">
        <v>361</v>
      </c>
      <c r="AT34" s="10">
        <v>644</v>
      </c>
      <c r="AU34" s="10">
        <v>0</v>
      </c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</row>
    <row r="35" spans="1:680" s="47" customFormat="1" ht="15" customHeight="1" x14ac:dyDescent="0.2">
      <c r="A35" s="105"/>
      <c r="B35" s="85" t="s">
        <v>362</v>
      </c>
      <c r="C35" s="22">
        <v>7</v>
      </c>
      <c r="D35" s="22">
        <v>1638</v>
      </c>
      <c r="E35" s="22">
        <v>2</v>
      </c>
      <c r="F35" s="22">
        <v>465</v>
      </c>
      <c r="G35" s="21" t="s">
        <v>154</v>
      </c>
      <c r="H35" s="88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4" t="s">
        <v>170</v>
      </c>
      <c r="Y35" s="65" t="s">
        <v>363</v>
      </c>
      <c r="Z35" s="65">
        <v>129</v>
      </c>
      <c r="AA35" s="66">
        <v>6.58E-29</v>
      </c>
      <c r="AB35" s="65" t="s">
        <v>364</v>
      </c>
      <c r="AC35" s="25" t="s">
        <v>71</v>
      </c>
      <c r="AD35" s="25">
        <v>65.099999999999994</v>
      </c>
      <c r="AE35" s="67">
        <v>8.9999999999999999E-11</v>
      </c>
      <c r="AF35" s="25" t="s">
        <v>365</v>
      </c>
      <c r="AG35" s="20" t="s">
        <v>366</v>
      </c>
      <c r="AH35" s="20">
        <v>129</v>
      </c>
      <c r="AI35" s="26">
        <v>1.0000000000000001E-31</v>
      </c>
      <c r="AJ35" s="20" t="s">
        <v>364</v>
      </c>
      <c r="AK35" s="20" t="s">
        <v>367</v>
      </c>
      <c r="AL35" s="20">
        <v>110</v>
      </c>
      <c r="AM35" s="26">
        <v>3E-24</v>
      </c>
      <c r="AN35" s="20" t="s">
        <v>368</v>
      </c>
      <c r="AO35" s="20" t="s">
        <v>369</v>
      </c>
      <c r="AP35" s="20">
        <v>108</v>
      </c>
      <c r="AQ35" s="26">
        <v>3E-23</v>
      </c>
      <c r="AR35" s="20" t="s">
        <v>370</v>
      </c>
      <c r="AS35" s="20" t="s">
        <v>371</v>
      </c>
      <c r="AT35" s="20">
        <v>273</v>
      </c>
      <c r="AU35" s="26">
        <v>3.0000000000000002E-85</v>
      </c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  <c r="IW35" s="41"/>
      <c r="IX35" s="41"/>
      <c r="IY35" s="41"/>
      <c r="IZ35" s="41"/>
      <c r="JA35" s="41"/>
      <c r="JB35" s="41"/>
      <c r="JC35" s="41"/>
      <c r="JD35" s="41"/>
      <c r="JE35" s="41"/>
      <c r="JF35" s="41"/>
      <c r="JG35" s="41"/>
      <c r="JH35" s="41"/>
      <c r="JI35" s="41"/>
      <c r="JJ35" s="41"/>
      <c r="JK35" s="41"/>
      <c r="JL35" s="41"/>
      <c r="JM35" s="41"/>
      <c r="JN35" s="41"/>
      <c r="JO35" s="41"/>
      <c r="JP35" s="41"/>
      <c r="JQ35" s="41"/>
      <c r="JR35" s="41"/>
      <c r="JS35" s="41"/>
      <c r="JT35" s="41"/>
      <c r="JU35" s="41"/>
      <c r="JV35" s="41"/>
      <c r="JW35" s="41"/>
      <c r="JX35" s="41"/>
      <c r="JY35" s="41"/>
      <c r="JZ35" s="41"/>
      <c r="KA35" s="41"/>
      <c r="KB35" s="41"/>
      <c r="KC35" s="41"/>
      <c r="KD35" s="41"/>
      <c r="KE35" s="41"/>
      <c r="KF35" s="41"/>
      <c r="KG35" s="41"/>
      <c r="KH35" s="41"/>
      <c r="KI35" s="41"/>
      <c r="KJ35" s="41"/>
      <c r="KK35" s="41"/>
      <c r="KL35" s="41"/>
      <c r="KM35" s="41"/>
      <c r="KN35" s="41"/>
      <c r="KO35" s="41"/>
      <c r="KP35" s="41"/>
      <c r="KQ35" s="41"/>
      <c r="KR35" s="41"/>
      <c r="KS35" s="41"/>
      <c r="KT35" s="41"/>
      <c r="KU35" s="41"/>
      <c r="KV35" s="41"/>
      <c r="KW35" s="41"/>
      <c r="KX35" s="41"/>
      <c r="KY35" s="41"/>
      <c r="KZ35" s="41"/>
      <c r="LA35" s="41"/>
      <c r="LB35" s="41"/>
      <c r="LC35" s="41"/>
      <c r="LD35" s="41"/>
      <c r="LE35" s="41"/>
      <c r="LF35" s="41"/>
      <c r="LG35" s="41"/>
      <c r="LH35" s="41"/>
      <c r="LI35" s="41"/>
      <c r="LJ35" s="41"/>
      <c r="LK35" s="41"/>
      <c r="LL35" s="41"/>
      <c r="LM35" s="41"/>
      <c r="LN35" s="41"/>
      <c r="LO35" s="41"/>
      <c r="LP35" s="41"/>
      <c r="LQ35" s="41"/>
      <c r="LR35" s="41"/>
      <c r="LS35" s="41"/>
      <c r="LT35" s="41"/>
      <c r="LU35" s="41"/>
      <c r="LV35" s="41"/>
      <c r="LW35" s="41"/>
      <c r="LX35" s="41"/>
      <c r="LY35" s="41"/>
      <c r="LZ35" s="41"/>
      <c r="MA35" s="41"/>
      <c r="MB35" s="41"/>
      <c r="MC35" s="41"/>
      <c r="MD35" s="41"/>
      <c r="ME35" s="41"/>
      <c r="MF35" s="41"/>
      <c r="MG35" s="41"/>
      <c r="MH35" s="41"/>
      <c r="MI35" s="41"/>
      <c r="MJ35" s="41"/>
      <c r="MK35" s="41"/>
      <c r="ML35" s="41"/>
      <c r="MM35" s="41"/>
      <c r="MN35" s="41"/>
      <c r="MO35" s="41"/>
      <c r="MP35" s="41"/>
      <c r="MQ35" s="41"/>
      <c r="MR35" s="41"/>
      <c r="MS35" s="41"/>
      <c r="MT35" s="41"/>
      <c r="MU35" s="41"/>
      <c r="MV35" s="41"/>
      <c r="MW35" s="41"/>
      <c r="MX35" s="41"/>
      <c r="MY35" s="41"/>
      <c r="MZ35" s="41"/>
      <c r="NA35" s="41"/>
      <c r="NB35" s="41"/>
      <c r="NC35" s="41"/>
      <c r="ND35" s="41"/>
      <c r="NE35" s="41"/>
      <c r="NF35" s="41"/>
      <c r="NG35" s="41"/>
      <c r="NH35" s="41"/>
      <c r="NI35" s="41"/>
      <c r="NJ35" s="41"/>
      <c r="NK35" s="41"/>
      <c r="NL35" s="41"/>
      <c r="NM35" s="41"/>
      <c r="NN35" s="41"/>
      <c r="NO35" s="41"/>
      <c r="NP35" s="41"/>
      <c r="NQ35" s="41"/>
      <c r="NR35" s="41"/>
      <c r="NS35" s="41"/>
      <c r="NT35" s="41"/>
      <c r="NU35" s="41"/>
      <c r="NV35" s="41"/>
      <c r="NW35" s="41"/>
      <c r="NX35" s="41"/>
      <c r="NY35" s="41"/>
      <c r="NZ35" s="41"/>
      <c r="OA35" s="41"/>
      <c r="OB35" s="41"/>
      <c r="OC35" s="41"/>
      <c r="OD35" s="41"/>
      <c r="OE35" s="41"/>
      <c r="OF35" s="41"/>
      <c r="OG35" s="41"/>
      <c r="OH35" s="41"/>
      <c r="OI35" s="41"/>
      <c r="OJ35" s="41"/>
      <c r="OK35" s="41"/>
      <c r="OL35" s="41"/>
      <c r="OM35" s="41"/>
      <c r="ON35" s="41"/>
      <c r="OO35" s="41"/>
      <c r="OP35" s="41"/>
      <c r="OQ35" s="41"/>
      <c r="OR35" s="41"/>
      <c r="OS35" s="41"/>
      <c r="OT35" s="41"/>
      <c r="OU35" s="41"/>
      <c r="OV35" s="41"/>
      <c r="OW35" s="41"/>
      <c r="OX35" s="41"/>
      <c r="OY35" s="41"/>
      <c r="OZ35" s="41"/>
      <c r="PA35" s="41"/>
      <c r="PB35" s="41"/>
      <c r="PC35" s="41"/>
      <c r="PD35" s="41"/>
      <c r="PE35" s="41"/>
      <c r="PF35" s="41"/>
      <c r="PG35" s="41"/>
      <c r="PH35" s="41"/>
      <c r="PI35" s="41"/>
      <c r="PJ35" s="41"/>
      <c r="PK35" s="41"/>
      <c r="PL35" s="41"/>
      <c r="PM35" s="41"/>
      <c r="PN35" s="41"/>
      <c r="PO35" s="41"/>
      <c r="PP35" s="41"/>
      <c r="PQ35" s="41"/>
      <c r="PR35" s="41"/>
      <c r="PS35" s="41"/>
      <c r="PT35" s="41"/>
      <c r="PU35" s="41"/>
      <c r="PV35" s="41"/>
      <c r="PW35" s="41"/>
      <c r="PX35" s="41"/>
      <c r="PY35" s="41"/>
      <c r="PZ35" s="41"/>
      <c r="QA35" s="41"/>
      <c r="QB35" s="41"/>
      <c r="QC35" s="41"/>
      <c r="QD35" s="41"/>
      <c r="QE35" s="41"/>
      <c r="QF35" s="41"/>
      <c r="QG35" s="41"/>
      <c r="QH35" s="41"/>
      <c r="QI35" s="41"/>
      <c r="QJ35" s="41"/>
      <c r="QK35" s="41"/>
      <c r="QL35" s="41"/>
      <c r="QM35" s="41"/>
      <c r="QN35" s="41"/>
      <c r="QO35" s="41"/>
      <c r="QP35" s="41"/>
      <c r="QQ35" s="41"/>
      <c r="QR35" s="41"/>
      <c r="QS35" s="41"/>
      <c r="QT35" s="41"/>
      <c r="QU35" s="41"/>
      <c r="QV35" s="41"/>
      <c r="QW35" s="41"/>
      <c r="QX35" s="41"/>
      <c r="QY35" s="41"/>
      <c r="QZ35" s="41"/>
      <c r="RA35" s="41"/>
      <c r="RB35" s="41"/>
      <c r="RC35" s="41"/>
      <c r="RD35" s="41"/>
      <c r="RE35" s="41"/>
      <c r="RF35" s="41"/>
      <c r="RG35" s="41"/>
      <c r="RH35" s="41"/>
      <c r="RI35" s="41"/>
      <c r="RJ35" s="41"/>
      <c r="RK35" s="41"/>
      <c r="RL35" s="41"/>
      <c r="RM35" s="41"/>
      <c r="RN35" s="41"/>
      <c r="RO35" s="41"/>
      <c r="RP35" s="41"/>
      <c r="RQ35" s="41"/>
      <c r="RR35" s="41"/>
      <c r="RS35" s="41"/>
      <c r="RT35" s="41"/>
      <c r="RU35" s="41"/>
      <c r="RV35" s="41"/>
      <c r="RW35" s="41"/>
      <c r="RX35" s="41"/>
      <c r="RY35" s="41"/>
      <c r="RZ35" s="41"/>
      <c r="SA35" s="41"/>
      <c r="SB35" s="41"/>
      <c r="SC35" s="41"/>
      <c r="SD35" s="41"/>
      <c r="SE35" s="41"/>
      <c r="SF35" s="41"/>
      <c r="SG35" s="41"/>
      <c r="SH35" s="41"/>
      <c r="SI35" s="41"/>
      <c r="SJ35" s="41"/>
      <c r="SK35" s="41"/>
      <c r="SL35" s="41"/>
      <c r="SM35" s="41"/>
      <c r="SN35" s="41"/>
      <c r="SO35" s="41"/>
      <c r="SP35" s="41"/>
      <c r="SQ35" s="41"/>
      <c r="SR35" s="41"/>
      <c r="SS35" s="41"/>
      <c r="ST35" s="41"/>
      <c r="SU35" s="41"/>
      <c r="SV35" s="41"/>
      <c r="SW35" s="41"/>
      <c r="SX35" s="41"/>
      <c r="SY35" s="41"/>
      <c r="SZ35" s="41"/>
      <c r="TA35" s="41"/>
      <c r="TB35" s="41"/>
      <c r="TC35" s="41"/>
      <c r="TD35" s="41"/>
      <c r="TE35" s="41"/>
      <c r="TF35" s="41"/>
      <c r="TG35" s="41"/>
      <c r="TH35" s="41"/>
      <c r="TI35" s="41"/>
      <c r="TJ35" s="41"/>
      <c r="TK35" s="41"/>
      <c r="TL35" s="41"/>
      <c r="TM35" s="41"/>
      <c r="TN35" s="41"/>
      <c r="TO35" s="41"/>
      <c r="TP35" s="41"/>
      <c r="TQ35" s="41"/>
      <c r="TR35" s="41"/>
      <c r="TS35" s="41"/>
      <c r="TT35" s="41"/>
      <c r="TU35" s="41"/>
      <c r="TV35" s="41"/>
      <c r="TW35" s="41"/>
      <c r="TX35" s="41"/>
      <c r="TY35" s="41"/>
      <c r="TZ35" s="41"/>
      <c r="UA35" s="41"/>
      <c r="UB35" s="41"/>
      <c r="UC35" s="41"/>
      <c r="UD35" s="41"/>
      <c r="UE35" s="41"/>
      <c r="UF35" s="41"/>
      <c r="UG35" s="41"/>
      <c r="UH35" s="41"/>
      <c r="UI35" s="41"/>
      <c r="UJ35" s="41"/>
      <c r="UK35" s="41"/>
      <c r="UL35" s="41"/>
      <c r="UM35" s="41"/>
      <c r="UN35" s="41"/>
      <c r="UO35" s="41"/>
      <c r="UP35" s="41"/>
      <c r="UQ35" s="41"/>
      <c r="UR35" s="41"/>
      <c r="US35" s="41"/>
      <c r="UT35" s="41"/>
      <c r="UU35" s="41"/>
      <c r="UV35" s="41"/>
      <c r="UW35" s="41"/>
      <c r="UX35" s="41"/>
      <c r="UY35" s="41"/>
      <c r="UZ35" s="41"/>
      <c r="VA35" s="41"/>
      <c r="VB35" s="41"/>
      <c r="VC35" s="41"/>
      <c r="VD35" s="41"/>
      <c r="VE35" s="41"/>
      <c r="VF35" s="41"/>
      <c r="VG35" s="41"/>
      <c r="VH35" s="41"/>
      <c r="VI35" s="41"/>
      <c r="VJ35" s="41"/>
      <c r="VK35" s="41"/>
      <c r="VL35" s="41"/>
      <c r="VM35" s="41"/>
      <c r="VN35" s="41"/>
      <c r="VO35" s="41"/>
      <c r="VP35" s="41"/>
      <c r="VQ35" s="41"/>
      <c r="VR35" s="41"/>
      <c r="VS35" s="41"/>
      <c r="VT35" s="41"/>
      <c r="VU35" s="41"/>
      <c r="VV35" s="41"/>
      <c r="VW35" s="41"/>
      <c r="VX35" s="41"/>
      <c r="VY35" s="41"/>
      <c r="VZ35" s="41"/>
      <c r="WA35" s="41"/>
      <c r="WB35" s="41"/>
      <c r="WC35" s="41"/>
      <c r="WD35" s="41"/>
      <c r="WE35" s="41"/>
      <c r="WF35" s="41"/>
      <c r="WG35" s="41"/>
      <c r="WH35" s="41"/>
      <c r="WI35" s="41"/>
      <c r="WJ35" s="41"/>
      <c r="WK35" s="41"/>
      <c r="WL35" s="41"/>
      <c r="WM35" s="41"/>
      <c r="WN35" s="41"/>
      <c r="WO35" s="41"/>
      <c r="WP35" s="41"/>
      <c r="WQ35" s="41"/>
      <c r="WR35" s="41"/>
      <c r="WS35" s="41"/>
      <c r="WT35" s="41"/>
      <c r="WU35" s="41"/>
      <c r="WV35" s="41"/>
      <c r="WW35" s="41"/>
      <c r="WX35" s="41"/>
      <c r="WY35" s="41"/>
      <c r="WZ35" s="41"/>
      <c r="XA35" s="41"/>
      <c r="XB35" s="41"/>
      <c r="XC35" s="41"/>
      <c r="XD35" s="41"/>
      <c r="XE35" s="41"/>
      <c r="XF35" s="41"/>
      <c r="XG35" s="41"/>
      <c r="XH35" s="41"/>
      <c r="XI35" s="41"/>
      <c r="XJ35" s="41"/>
      <c r="XK35" s="41"/>
      <c r="XL35" s="41"/>
      <c r="XM35" s="41"/>
      <c r="XN35" s="41"/>
      <c r="XO35" s="41"/>
      <c r="XP35" s="41"/>
      <c r="XQ35" s="41"/>
      <c r="XR35" s="41"/>
      <c r="XS35" s="41"/>
      <c r="XT35" s="41"/>
      <c r="XU35" s="41"/>
      <c r="XV35" s="41"/>
      <c r="XW35" s="41"/>
      <c r="XX35" s="41"/>
      <c r="XY35" s="41"/>
      <c r="XZ35" s="41"/>
      <c r="YA35" s="41"/>
      <c r="YB35" s="41"/>
      <c r="YC35" s="41"/>
      <c r="YD35" s="41"/>
      <c r="YE35" s="41"/>
      <c r="YF35" s="41"/>
      <c r="YG35" s="41"/>
      <c r="YH35" s="41"/>
      <c r="YI35" s="41"/>
      <c r="YJ35" s="41"/>
      <c r="YK35" s="41"/>
      <c r="YL35" s="41"/>
      <c r="YM35" s="41"/>
      <c r="YN35" s="41"/>
      <c r="YO35" s="41"/>
      <c r="YP35" s="41"/>
      <c r="YQ35" s="41"/>
      <c r="YR35" s="41"/>
      <c r="YS35" s="41"/>
      <c r="YT35" s="41"/>
      <c r="YU35" s="41"/>
      <c r="YV35" s="41"/>
      <c r="YW35" s="41"/>
      <c r="YX35" s="41"/>
      <c r="YY35" s="41"/>
      <c r="YZ35" s="41"/>
      <c r="ZA35" s="41"/>
      <c r="ZB35" s="41"/>
      <c r="ZC35" s="41"/>
      <c r="ZD35" s="41"/>
    </row>
    <row r="36" spans="1:680" s="41" customFormat="1" ht="15" customHeight="1" x14ac:dyDescent="0.2">
      <c r="A36" s="105"/>
      <c r="B36" s="116" t="s">
        <v>373</v>
      </c>
      <c r="C36" s="12">
        <v>7</v>
      </c>
      <c r="D36" s="12">
        <f>178566-177535</f>
        <v>1031</v>
      </c>
      <c r="E36" s="12">
        <v>1</v>
      </c>
      <c r="F36" s="12">
        <v>343</v>
      </c>
      <c r="G36" s="40" t="s">
        <v>374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11" t="s">
        <v>372</v>
      </c>
      <c r="X36" s="46" t="s">
        <v>170</v>
      </c>
      <c r="Y36" s="29" t="s">
        <v>375</v>
      </c>
      <c r="Z36" s="29">
        <v>102</v>
      </c>
      <c r="AA36" s="63">
        <v>1.64E-19</v>
      </c>
      <c r="AB36" s="29" t="s">
        <v>376</v>
      </c>
      <c r="AC36" s="17" t="s">
        <v>71</v>
      </c>
      <c r="AD36" s="17">
        <v>72.400000000000006</v>
      </c>
      <c r="AE36" s="64">
        <v>2.0000000000000001E-13</v>
      </c>
      <c r="AF36" s="17" t="s">
        <v>377</v>
      </c>
      <c r="AG36" s="10" t="s">
        <v>321</v>
      </c>
      <c r="AH36" s="10">
        <v>92.4</v>
      </c>
      <c r="AI36" s="19">
        <v>5.9999999999999999E-19</v>
      </c>
      <c r="AJ36" s="10" t="s">
        <v>378</v>
      </c>
      <c r="AK36" s="10" t="s">
        <v>379</v>
      </c>
      <c r="AL36" s="10">
        <v>102</v>
      </c>
      <c r="AM36" s="19">
        <v>7.0000000000000007E-21</v>
      </c>
      <c r="AN36" s="10" t="s">
        <v>376</v>
      </c>
      <c r="AO36" s="10" t="s">
        <v>281</v>
      </c>
      <c r="AP36" s="10">
        <v>89.7</v>
      </c>
      <c r="AQ36" s="19">
        <v>9.9999999999999998E-17</v>
      </c>
      <c r="AR36" s="10" t="s">
        <v>282</v>
      </c>
      <c r="AS36" s="10" t="s">
        <v>380</v>
      </c>
      <c r="AT36" s="10">
        <v>122</v>
      </c>
      <c r="AU36" s="19">
        <v>1.9999999999999999E-29</v>
      </c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</row>
    <row r="37" spans="1:680" s="41" customFormat="1" ht="15" customHeight="1" x14ac:dyDescent="0.2">
      <c r="A37" s="105"/>
      <c r="B37" s="116" t="s">
        <v>381</v>
      </c>
      <c r="C37" s="12">
        <v>5</v>
      </c>
      <c r="D37" s="12">
        <f>86787-86104</f>
        <v>683</v>
      </c>
      <c r="E37" s="12">
        <v>1</v>
      </c>
      <c r="F37" s="12">
        <v>228</v>
      </c>
      <c r="G37" s="40" t="s">
        <v>374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11" t="s">
        <v>372</v>
      </c>
      <c r="X37" s="46" t="s">
        <v>170</v>
      </c>
      <c r="Y37" s="29" t="s">
        <v>382</v>
      </c>
      <c r="Z37" s="29">
        <v>84.7</v>
      </c>
      <c r="AA37" s="63">
        <v>8.19E-16</v>
      </c>
      <c r="AB37" s="29" t="s">
        <v>383</v>
      </c>
      <c r="AC37" s="17" t="s">
        <v>71</v>
      </c>
      <c r="AD37" s="17">
        <v>60.8</v>
      </c>
      <c r="AE37" s="64">
        <v>6E-10</v>
      </c>
      <c r="AF37" s="17" t="s">
        <v>384</v>
      </c>
      <c r="AG37" s="10" t="s">
        <v>385</v>
      </c>
      <c r="AH37" s="10">
        <v>64.3</v>
      </c>
      <c r="AI37" s="19">
        <v>5.0000000000000002E-11</v>
      </c>
      <c r="AJ37" s="10" t="s">
        <v>386</v>
      </c>
      <c r="AK37" s="10" t="s">
        <v>387</v>
      </c>
      <c r="AL37" s="10">
        <v>78.2</v>
      </c>
      <c r="AM37" s="19">
        <v>1E-14</v>
      </c>
      <c r="AN37" s="10" t="s">
        <v>388</v>
      </c>
      <c r="AO37" s="10" t="s">
        <v>389</v>
      </c>
      <c r="AP37" s="10">
        <v>84.7</v>
      </c>
      <c r="AQ37" s="19">
        <v>8.0000000000000006E-17</v>
      </c>
      <c r="AR37" s="10" t="s">
        <v>383</v>
      </c>
      <c r="AS37" s="10" t="s">
        <v>390</v>
      </c>
      <c r="AT37" s="10">
        <v>78.599999999999994</v>
      </c>
      <c r="AU37" s="19">
        <v>7.9999999999999998E-16</v>
      </c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</row>
    <row r="38" spans="1:680" s="41" customFormat="1" ht="15" customHeight="1" x14ac:dyDescent="0.2">
      <c r="A38" s="105"/>
      <c r="B38" s="116" t="s">
        <v>391</v>
      </c>
      <c r="C38" s="12">
        <v>9</v>
      </c>
      <c r="D38" s="43">
        <f>80310-78871</f>
        <v>1439</v>
      </c>
      <c r="E38" s="43">
        <v>1</v>
      </c>
      <c r="F38" s="43">
        <v>479</v>
      </c>
      <c r="G38" s="40" t="s">
        <v>374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11" t="s">
        <v>372</v>
      </c>
      <c r="X38" s="46" t="s">
        <v>170</v>
      </c>
      <c r="Y38" s="29" t="s">
        <v>392</v>
      </c>
      <c r="Z38" s="29">
        <v>83.2</v>
      </c>
      <c r="AA38" s="63">
        <v>1.53E-13</v>
      </c>
      <c r="AB38" s="29" t="s">
        <v>393</v>
      </c>
      <c r="AC38" s="17" t="s">
        <v>394</v>
      </c>
      <c r="AD38" s="17">
        <v>68.2</v>
      </c>
      <c r="AE38" s="64">
        <v>1.9999999999999999E-11</v>
      </c>
      <c r="AF38" s="17" t="s">
        <v>395</v>
      </c>
      <c r="AG38" s="10" t="s">
        <v>396</v>
      </c>
      <c r="AH38" s="10">
        <v>105</v>
      </c>
      <c r="AI38" s="19">
        <v>1.9999999999999999E-23</v>
      </c>
      <c r="AJ38" s="10" t="s">
        <v>397</v>
      </c>
      <c r="AK38" s="10" t="s">
        <v>398</v>
      </c>
      <c r="AL38" s="10">
        <v>78.599999999999994</v>
      </c>
      <c r="AM38" s="19">
        <v>2.0000000000000001E-13</v>
      </c>
      <c r="AN38" s="10" t="s">
        <v>399</v>
      </c>
      <c r="AO38" s="10" t="s">
        <v>400</v>
      </c>
      <c r="AP38" s="10">
        <v>84.3</v>
      </c>
      <c r="AQ38" s="19">
        <v>8.0000000000000006E-15</v>
      </c>
      <c r="AR38" s="10" t="s">
        <v>393</v>
      </c>
      <c r="AS38" s="10" t="s">
        <v>401</v>
      </c>
      <c r="AT38" s="10">
        <v>107</v>
      </c>
      <c r="AU38" s="19">
        <v>9.9999999999999996E-24</v>
      </c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</row>
    <row r="39" spans="1:680" s="41" customFormat="1" ht="15" customHeight="1" x14ac:dyDescent="0.2">
      <c r="A39" s="105"/>
      <c r="B39" s="116" t="s">
        <v>402</v>
      </c>
      <c r="C39" s="12">
        <v>4</v>
      </c>
      <c r="D39" s="12">
        <f>8801-7824</f>
        <v>977</v>
      </c>
      <c r="E39" s="12">
        <v>1</v>
      </c>
      <c r="F39" s="12">
        <v>325</v>
      </c>
      <c r="G39" s="40" t="s">
        <v>374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11" t="s">
        <v>372</v>
      </c>
      <c r="X39" s="46" t="s">
        <v>170</v>
      </c>
      <c r="Y39" s="29" t="s">
        <v>403</v>
      </c>
      <c r="Z39" s="29">
        <v>80.900000000000006</v>
      </c>
      <c r="AA39" s="63">
        <v>2.5199999999999999E-13</v>
      </c>
      <c r="AB39" s="29" t="s">
        <v>282</v>
      </c>
      <c r="AC39" s="17" t="s">
        <v>288</v>
      </c>
      <c r="AD39" s="17">
        <v>71.2</v>
      </c>
      <c r="AE39" s="64">
        <v>4.9999999999999999E-13</v>
      </c>
      <c r="AF39" s="17" t="s">
        <v>289</v>
      </c>
      <c r="AG39" s="10" t="s">
        <v>404</v>
      </c>
      <c r="AH39" s="10">
        <v>76.3</v>
      </c>
      <c r="AI39" s="19">
        <v>4E-14</v>
      </c>
      <c r="AJ39" s="10" t="s">
        <v>405</v>
      </c>
      <c r="AK39" s="10" t="s">
        <v>406</v>
      </c>
      <c r="AL39" s="10">
        <v>80.5</v>
      </c>
      <c r="AM39" s="19">
        <v>2E-14</v>
      </c>
      <c r="AN39" s="10" t="s">
        <v>407</v>
      </c>
      <c r="AO39" s="10" t="s">
        <v>281</v>
      </c>
      <c r="AP39" s="10">
        <v>80.900000000000006</v>
      </c>
      <c r="AQ39" s="19">
        <v>2E-14</v>
      </c>
      <c r="AR39" s="10" t="s">
        <v>282</v>
      </c>
      <c r="AS39" s="10" t="s">
        <v>408</v>
      </c>
      <c r="AT39" s="10">
        <v>105</v>
      </c>
      <c r="AU39" s="19">
        <v>8.9999999999999995E-24</v>
      </c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</row>
    <row r="40" spans="1:680" s="41" customFormat="1" ht="15" customHeight="1" x14ac:dyDescent="0.2">
      <c r="A40" s="105"/>
      <c r="B40" s="84" t="s">
        <v>409</v>
      </c>
      <c r="C40" s="13">
        <v>7</v>
      </c>
      <c r="D40" s="13">
        <v>1491</v>
      </c>
      <c r="E40" s="13">
        <v>2</v>
      </c>
      <c r="F40" s="13">
        <v>496</v>
      </c>
      <c r="G40" s="40" t="s">
        <v>374</v>
      </c>
      <c r="H40" s="91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11" t="s">
        <v>372</v>
      </c>
      <c r="X40" s="14" t="s">
        <v>170</v>
      </c>
      <c r="Y40" s="29" t="s">
        <v>410</v>
      </c>
      <c r="Z40" s="29">
        <v>92</v>
      </c>
      <c r="AA40" s="63">
        <v>4.3599999999999998E-16</v>
      </c>
      <c r="AB40" s="29" t="s">
        <v>411</v>
      </c>
      <c r="AC40" s="17" t="s">
        <v>71</v>
      </c>
      <c r="AD40" s="17">
        <v>72.400000000000006</v>
      </c>
      <c r="AE40" s="64">
        <v>2.9999999999999998E-13</v>
      </c>
      <c r="AF40" s="17" t="s">
        <v>377</v>
      </c>
      <c r="AG40" s="10" t="s">
        <v>412</v>
      </c>
      <c r="AH40" s="10">
        <v>86.3</v>
      </c>
      <c r="AI40" s="19">
        <v>2.0000000000000001E-17</v>
      </c>
      <c r="AJ40" s="10" t="s">
        <v>413</v>
      </c>
      <c r="AK40" s="10" t="s">
        <v>414</v>
      </c>
      <c r="AL40" s="10">
        <v>92</v>
      </c>
      <c r="AM40" s="19">
        <v>2.0000000000000001E-17</v>
      </c>
      <c r="AN40" s="10" t="s">
        <v>411</v>
      </c>
      <c r="AO40" s="10" t="s">
        <v>281</v>
      </c>
      <c r="AP40" s="10">
        <v>90.1</v>
      </c>
      <c r="AQ40" s="19">
        <v>9.9999999999999998E-17</v>
      </c>
      <c r="AR40" s="10" t="s">
        <v>282</v>
      </c>
      <c r="AS40" s="10" t="s">
        <v>408</v>
      </c>
      <c r="AT40" s="10">
        <v>113</v>
      </c>
      <c r="AU40" s="19">
        <v>2.0000000000000001E-25</v>
      </c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</row>
    <row r="41" spans="1:680" s="41" customFormat="1" ht="15" customHeight="1" x14ac:dyDescent="0.2">
      <c r="A41" s="105"/>
      <c r="B41" s="116" t="s">
        <v>415</v>
      </c>
      <c r="C41" s="12">
        <v>6</v>
      </c>
      <c r="D41" s="12">
        <f>11592-10474</f>
        <v>1118</v>
      </c>
      <c r="E41" s="12">
        <v>1</v>
      </c>
      <c r="F41" s="12">
        <v>372</v>
      </c>
      <c r="G41" s="40" t="s">
        <v>374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11" t="s">
        <v>372</v>
      </c>
      <c r="X41" s="46" t="s">
        <v>170</v>
      </c>
      <c r="Y41" s="29" t="s">
        <v>416</v>
      </c>
      <c r="Z41" s="29">
        <v>96.3</v>
      </c>
      <c r="AA41" s="63">
        <v>6.4099999999999998E-18</v>
      </c>
      <c r="AB41" s="29" t="s">
        <v>417</v>
      </c>
      <c r="AC41" s="17" t="s">
        <v>71</v>
      </c>
      <c r="AD41" s="17">
        <v>88.6</v>
      </c>
      <c r="AE41" s="64">
        <v>1.0000000000000001E-18</v>
      </c>
      <c r="AF41" s="17" t="s">
        <v>330</v>
      </c>
      <c r="AG41" s="10" t="s">
        <v>418</v>
      </c>
      <c r="AH41" s="10">
        <v>92.4</v>
      </c>
      <c r="AI41" s="19">
        <v>2E-19</v>
      </c>
      <c r="AJ41" s="10" t="s">
        <v>419</v>
      </c>
      <c r="AK41" s="10" t="s">
        <v>420</v>
      </c>
      <c r="AL41" s="10">
        <v>96.3</v>
      </c>
      <c r="AM41" s="19">
        <v>2.9999999999999999E-19</v>
      </c>
      <c r="AN41" s="10" t="s">
        <v>417</v>
      </c>
      <c r="AO41" s="10" t="s">
        <v>421</v>
      </c>
      <c r="AP41" s="10">
        <v>92.8</v>
      </c>
      <c r="AQ41" s="19">
        <v>2.0000000000000001E-18</v>
      </c>
      <c r="AR41" s="10" t="s">
        <v>422</v>
      </c>
      <c r="AS41" s="10" t="s">
        <v>390</v>
      </c>
      <c r="AT41" s="10">
        <v>116</v>
      </c>
      <c r="AU41" s="19">
        <v>6.0000000000000001E-28</v>
      </c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</row>
    <row r="42" spans="1:680" s="41" customFormat="1" ht="15" customHeight="1" x14ac:dyDescent="0.2">
      <c r="A42" s="105"/>
      <c r="B42" s="116" t="s">
        <v>423</v>
      </c>
      <c r="C42" s="12">
        <v>7</v>
      </c>
      <c r="D42" s="12">
        <v>1307</v>
      </c>
      <c r="E42" s="12">
        <v>1</v>
      </c>
      <c r="F42" s="12">
        <v>435</v>
      </c>
      <c r="G42" s="40" t="s">
        <v>374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11" t="s">
        <v>372</v>
      </c>
      <c r="X42" s="46" t="s">
        <v>170</v>
      </c>
      <c r="Y42" s="29" t="s">
        <v>424</v>
      </c>
      <c r="Z42" s="29">
        <v>119</v>
      </c>
      <c r="AA42" s="63">
        <v>3.66E-26</v>
      </c>
      <c r="AB42" s="29" t="s">
        <v>425</v>
      </c>
      <c r="AC42" s="17" t="s">
        <v>71</v>
      </c>
      <c r="AD42" s="17">
        <v>74.3</v>
      </c>
      <c r="AE42" s="64">
        <v>5.9999999999999997E-14</v>
      </c>
      <c r="AF42" s="17" t="s">
        <v>426</v>
      </c>
      <c r="AG42" s="10" t="s">
        <v>331</v>
      </c>
      <c r="AH42" s="10">
        <v>103</v>
      </c>
      <c r="AI42" s="19">
        <v>3E-23</v>
      </c>
      <c r="AJ42" s="10" t="s">
        <v>332</v>
      </c>
      <c r="AK42" s="10" t="s">
        <v>427</v>
      </c>
      <c r="AL42" s="10">
        <v>100</v>
      </c>
      <c r="AM42" s="19">
        <v>7.0000000000000007E-21</v>
      </c>
      <c r="AN42" s="10" t="s">
        <v>428</v>
      </c>
      <c r="AO42" s="10" t="s">
        <v>429</v>
      </c>
      <c r="AP42" s="10">
        <v>119</v>
      </c>
      <c r="AQ42" s="19">
        <v>5.0000000000000002E-27</v>
      </c>
      <c r="AR42" s="10" t="s">
        <v>425</v>
      </c>
      <c r="AS42" s="10" t="s">
        <v>430</v>
      </c>
      <c r="AT42" s="10">
        <v>194</v>
      </c>
      <c r="AU42" s="19">
        <v>3E-57</v>
      </c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</row>
    <row r="43" spans="1:680" s="41" customFormat="1" ht="15" customHeight="1" x14ac:dyDescent="0.2">
      <c r="A43" s="105"/>
      <c r="B43" s="116" t="s">
        <v>431</v>
      </c>
      <c r="C43" s="12">
        <v>6</v>
      </c>
      <c r="D43" s="12">
        <f>5122-3938</f>
        <v>1184</v>
      </c>
      <c r="E43" s="12">
        <v>1</v>
      </c>
      <c r="F43" s="12">
        <v>394</v>
      </c>
      <c r="G43" s="40" t="s">
        <v>374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11" t="s">
        <v>372</v>
      </c>
      <c r="X43" s="46" t="s">
        <v>170</v>
      </c>
      <c r="Y43" s="29" t="s">
        <v>432</v>
      </c>
      <c r="Z43" s="29">
        <v>91.3</v>
      </c>
      <c r="AA43" s="63">
        <v>2.1800000000000001E-17</v>
      </c>
      <c r="AB43" s="29" t="s">
        <v>433</v>
      </c>
      <c r="AC43" s="17" t="s">
        <v>276</v>
      </c>
      <c r="AD43" s="17">
        <v>82</v>
      </c>
      <c r="AE43" s="64">
        <v>5.0000000000000004E-16</v>
      </c>
      <c r="AF43" s="17" t="s">
        <v>277</v>
      </c>
      <c r="AG43" s="10" t="s">
        <v>434</v>
      </c>
      <c r="AH43" s="10">
        <v>84.3</v>
      </c>
      <c r="AI43" s="19">
        <v>8.0000000000000006E-17</v>
      </c>
      <c r="AJ43" s="10" t="s">
        <v>435</v>
      </c>
      <c r="AK43" s="10" t="s">
        <v>436</v>
      </c>
      <c r="AL43" s="10">
        <v>90.9</v>
      </c>
      <c r="AM43" s="19">
        <v>6.9999999999999997E-18</v>
      </c>
      <c r="AN43" s="10" t="s">
        <v>437</v>
      </c>
      <c r="AO43" s="10" t="s">
        <v>389</v>
      </c>
      <c r="AP43" s="10">
        <v>92</v>
      </c>
      <c r="AQ43" s="19">
        <v>2.9999999999999998E-18</v>
      </c>
      <c r="AR43" s="10" t="s">
        <v>438</v>
      </c>
      <c r="AS43" s="10" t="s">
        <v>390</v>
      </c>
      <c r="AT43" s="10">
        <v>103</v>
      </c>
      <c r="AU43" s="19">
        <v>1.9999999999999999E-23</v>
      </c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</row>
    <row r="44" spans="1:680" s="41" customFormat="1" ht="15" customHeight="1" x14ac:dyDescent="0.2">
      <c r="A44" s="105"/>
      <c r="B44" s="116" t="s">
        <v>439</v>
      </c>
      <c r="C44" s="12">
        <v>6</v>
      </c>
      <c r="D44" s="12">
        <f>1260-274</f>
        <v>986</v>
      </c>
      <c r="E44" s="12">
        <v>1</v>
      </c>
      <c r="F44" s="12">
        <v>328</v>
      </c>
      <c r="G44" s="40" t="s">
        <v>374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11" t="s">
        <v>372</v>
      </c>
      <c r="X44" s="14" t="s">
        <v>170</v>
      </c>
      <c r="Y44" s="29" t="s">
        <v>440</v>
      </c>
      <c r="Z44" s="29">
        <v>96.7</v>
      </c>
      <c r="AA44" s="63">
        <v>7.8700000000000003E-19</v>
      </c>
      <c r="AB44" s="29" t="s">
        <v>441</v>
      </c>
      <c r="AC44" s="17" t="s">
        <v>71</v>
      </c>
      <c r="AD44" s="17">
        <v>82</v>
      </c>
      <c r="AE44" s="64">
        <v>9.9999999999999998E-17</v>
      </c>
      <c r="AF44" s="17" t="s">
        <v>330</v>
      </c>
      <c r="AG44" s="10" t="s">
        <v>442</v>
      </c>
      <c r="AH44" s="10">
        <v>82</v>
      </c>
      <c r="AI44" s="19">
        <v>1.0000000000000001E-17</v>
      </c>
      <c r="AJ44" s="10" t="s">
        <v>443</v>
      </c>
      <c r="AK44" s="10" t="s">
        <v>444</v>
      </c>
      <c r="AL44" s="10">
        <v>95.5</v>
      </c>
      <c r="AM44" s="19">
        <v>9.9999999999999998E-20</v>
      </c>
      <c r="AN44" s="10" t="s">
        <v>441</v>
      </c>
      <c r="AO44" s="10" t="s">
        <v>281</v>
      </c>
      <c r="AP44" s="10">
        <v>88.6</v>
      </c>
      <c r="AQ44" s="19">
        <v>6.0000000000000001E-17</v>
      </c>
      <c r="AR44" s="10" t="s">
        <v>282</v>
      </c>
      <c r="AS44" s="10" t="s">
        <v>445</v>
      </c>
      <c r="AT44" s="10">
        <v>97.4</v>
      </c>
      <c r="AU44" s="19">
        <v>8.0000000000000004E-22</v>
      </c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</row>
    <row r="45" spans="1:680" s="41" customFormat="1" ht="15" customHeight="1" x14ac:dyDescent="0.2">
      <c r="A45" s="105"/>
      <c r="B45" s="116" t="s">
        <v>446</v>
      </c>
      <c r="C45" s="12">
        <v>5</v>
      </c>
      <c r="D45" s="12">
        <f>6182-5559</f>
        <v>623</v>
      </c>
      <c r="E45" s="12">
        <v>1</v>
      </c>
      <c r="F45" s="12">
        <v>207</v>
      </c>
      <c r="G45" s="40" t="s">
        <v>374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11" t="s">
        <v>372</v>
      </c>
      <c r="X45" s="46" t="s">
        <v>170</v>
      </c>
      <c r="Y45" s="29" t="s">
        <v>447</v>
      </c>
      <c r="Z45" s="29">
        <v>93.6</v>
      </c>
      <c r="AA45" s="63">
        <v>9.4299999999999991E-19</v>
      </c>
      <c r="AB45" s="29" t="s">
        <v>448</v>
      </c>
      <c r="AC45" s="17" t="s">
        <v>71</v>
      </c>
      <c r="AD45" s="17">
        <v>79.3</v>
      </c>
      <c r="AE45" s="64">
        <v>9.9999999999999998E-17</v>
      </c>
      <c r="AF45" s="17" t="s">
        <v>330</v>
      </c>
      <c r="AG45" s="10" t="s">
        <v>412</v>
      </c>
      <c r="AH45" s="10">
        <v>90.9</v>
      </c>
      <c r="AI45" s="19">
        <v>7.0000000000000007E-21</v>
      </c>
      <c r="AJ45" s="10" t="s">
        <v>413</v>
      </c>
      <c r="AK45" s="10" t="s">
        <v>449</v>
      </c>
      <c r="AL45" s="10">
        <v>88.6</v>
      </c>
      <c r="AM45" s="19">
        <v>2.0000000000000001E-18</v>
      </c>
      <c r="AN45" s="10" t="s">
        <v>450</v>
      </c>
      <c r="AO45" s="10" t="s">
        <v>451</v>
      </c>
      <c r="AP45" s="10">
        <v>93.6</v>
      </c>
      <c r="AQ45" s="19">
        <v>9.0000000000000003E-20</v>
      </c>
      <c r="AR45" s="10" t="s">
        <v>448</v>
      </c>
      <c r="AS45" s="10" t="s">
        <v>452</v>
      </c>
      <c r="AT45" s="10">
        <v>107</v>
      </c>
      <c r="AU45" s="19">
        <v>4.0000000000000002E-26</v>
      </c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</row>
    <row r="46" spans="1:680" s="41" customFormat="1" ht="15" customHeight="1" x14ac:dyDescent="0.2">
      <c r="A46" s="105"/>
      <c r="B46" s="116" t="s">
        <v>453</v>
      </c>
      <c r="C46" s="12">
        <v>5</v>
      </c>
      <c r="D46" s="12">
        <f>107285-106290</f>
        <v>995</v>
      </c>
      <c r="E46" s="12">
        <v>1</v>
      </c>
      <c r="F46" s="12">
        <v>331</v>
      </c>
      <c r="G46" s="40" t="s">
        <v>374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11" t="s">
        <v>372</v>
      </c>
      <c r="X46" s="46" t="s">
        <v>170</v>
      </c>
      <c r="Y46" s="29" t="s">
        <v>454</v>
      </c>
      <c r="Z46" s="29">
        <v>92</v>
      </c>
      <c r="AA46" s="63">
        <v>6.0900000000000001E-17</v>
      </c>
      <c r="AB46" s="29" t="s">
        <v>455</v>
      </c>
      <c r="AC46" s="17" t="s">
        <v>71</v>
      </c>
      <c r="AD46" s="17">
        <v>76.3</v>
      </c>
      <c r="AE46" s="64">
        <v>1E-14</v>
      </c>
      <c r="AF46" s="17" t="s">
        <v>330</v>
      </c>
      <c r="AG46" s="10" t="s">
        <v>456</v>
      </c>
      <c r="AH46" s="10">
        <v>92</v>
      </c>
      <c r="AI46" s="19">
        <v>2E-19</v>
      </c>
      <c r="AJ46" s="10" t="s">
        <v>455</v>
      </c>
      <c r="AK46" s="10" t="s">
        <v>444</v>
      </c>
      <c r="AL46" s="10">
        <v>86.7</v>
      </c>
      <c r="AM46" s="19">
        <v>9.9999999999999998E-17</v>
      </c>
      <c r="AN46" s="10" t="s">
        <v>441</v>
      </c>
      <c r="AO46" s="10" t="s">
        <v>281</v>
      </c>
      <c r="AP46" s="10">
        <v>86.7</v>
      </c>
      <c r="AQ46" s="19">
        <v>2.9999999999999999E-16</v>
      </c>
      <c r="AR46" s="10" t="s">
        <v>282</v>
      </c>
      <c r="AS46" s="10" t="s">
        <v>390</v>
      </c>
      <c r="AT46" s="10">
        <v>108</v>
      </c>
      <c r="AU46" s="19">
        <v>2.0000000000000001E-25</v>
      </c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</row>
    <row r="47" spans="1:680" s="41" customFormat="1" ht="15" customHeight="1" x14ac:dyDescent="0.2">
      <c r="A47" s="105"/>
      <c r="B47" s="116" t="s">
        <v>457</v>
      </c>
      <c r="C47" s="12">
        <v>4</v>
      </c>
      <c r="D47" s="12">
        <f>25794-25249</f>
        <v>545</v>
      </c>
      <c r="E47" s="12">
        <v>1</v>
      </c>
      <c r="F47" s="12">
        <v>181</v>
      </c>
      <c r="G47" s="40" t="s">
        <v>374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11" t="s">
        <v>372</v>
      </c>
      <c r="X47" s="46" t="s">
        <v>170</v>
      </c>
      <c r="Y47" s="29" t="s">
        <v>458</v>
      </c>
      <c r="Z47" s="29">
        <v>91.7</v>
      </c>
      <c r="AA47" s="63">
        <v>6.0300000000000003E-18</v>
      </c>
      <c r="AB47" s="29" t="s">
        <v>459</v>
      </c>
      <c r="AC47" s="17" t="s">
        <v>71</v>
      </c>
      <c r="AD47" s="17">
        <v>73.900000000000006</v>
      </c>
      <c r="AE47" s="64">
        <v>8.9999999999999995E-15</v>
      </c>
      <c r="AF47" s="17" t="s">
        <v>330</v>
      </c>
      <c r="AG47" s="10" t="s">
        <v>160</v>
      </c>
      <c r="AH47" s="10">
        <v>84.3</v>
      </c>
      <c r="AI47" s="19">
        <v>5.9999999999999997E-18</v>
      </c>
      <c r="AJ47" s="10" t="s">
        <v>161</v>
      </c>
      <c r="AK47" s="10" t="s">
        <v>460</v>
      </c>
      <c r="AL47" s="10">
        <v>84.7</v>
      </c>
      <c r="AM47" s="19">
        <v>4.9999999999999999E-17</v>
      </c>
      <c r="AN47" s="10" t="s">
        <v>461</v>
      </c>
      <c r="AO47" s="10" t="s">
        <v>462</v>
      </c>
      <c r="AP47" s="10">
        <v>85.5</v>
      </c>
      <c r="AQ47" s="19">
        <v>4.9999999999999999E-17</v>
      </c>
      <c r="AR47" s="10" t="s">
        <v>463</v>
      </c>
      <c r="AS47" s="10" t="s">
        <v>390</v>
      </c>
      <c r="AT47" s="10">
        <v>112</v>
      </c>
      <c r="AU47" s="19">
        <v>8.9999999999999996E-28</v>
      </c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</row>
    <row r="48" spans="1:680" s="41" customFormat="1" ht="15" customHeight="1" x14ac:dyDescent="0.2">
      <c r="A48" s="105"/>
      <c r="B48" s="116" t="s">
        <v>464</v>
      </c>
      <c r="C48" s="12">
        <v>4</v>
      </c>
      <c r="D48" s="12">
        <f>104984-104514</f>
        <v>470</v>
      </c>
      <c r="E48" s="12">
        <v>1</v>
      </c>
      <c r="F48" s="12">
        <v>156</v>
      </c>
      <c r="G48" s="40" t="s">
        <v>374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11" t="s">
        <v>372</v>
      </c>
      <c r="X48" s="46" t="s">
        <v>170</v>
      </c>
      <c r="Y48" s="29" t="s">
        <v>403</v>
      </c>
      <c r="Z48" s="29">
        <v>93.6</v>
      </c>
      <c r="AA48" s="63">
        <v>2.0999999999999999E-19</v>
      </c>
      <c r="AB48" s="29" t="s">
        <v>282</v>
      </c>
      <c r="AC48" s="17" t="s">
        <v>71</v>
      </c>
      <c r="AD48" s="17">
        <v>71.599999999999994</v>
      </c>
      <c r="AE48" s="64">
        <v>7.0000000000000001E-15</v>
      </c>
      <c r="AF48" s="17" t="s">
        <v>377</v>
      </c>
      <c r="AG48" s="10" t="s">
        <v>465</v>
      </c>
      <c r="AH48" s="10">
        <v>81.3</v>
      </c>
      <c r="AI48" s="19">
        <v>1.0000000000000001E-17</v>
      </c>
      <c r="AJ48" s="10" t="s">
        <v>466</v>
      </c>
      <c r="AK48" s="10" t="s">
        <v>467</v>
      </c>
      <c r="AL48" s="10">
        <v>81.599999999999994</v>
      </c>
      <c r="AM48" s="19">
        <v>2E-16</v>
      </c>
      <c r="AN48" s="10" t="s">
        <v>468</v>
      </c>
      <c r="AO48" s="10" t="s">
        <v>281</v>
      </c>
      <c r="AP48" s="10">
        <v>93.6</v>
      </c>
      <c r="AQ48" s="19">
        <v>1.9999999999999999E-20</v>
      </c>
      <c r="AR48" s="10" t="s">
        <v>282</v>
      </c>
      <c r="AS48" s="10" t="s">
        <v>408</v>
      </c>
      <c r="AT48" s="10">
        <v>95.1</v>
      </c>
      <c r="AU48" s="19">
        <v>9.9999999999999991E-22</v>
      </c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</row>
    <row r="49" spans="1:680" s="41" customFormat="1" ht="15" customHeight="1" x14ac:dyDescent="0.2">
      <c r="A49" s="105"/>
      <c r="B49" s="53" t="s">
        <v>469</v>
      </c>
      <c r="C49" s="13">
        <v>8</v>
      </c>
      <c r="D49" s="13">
        <v>1548</v>
      </c>
      <c r="E49" s="13">
        <v>1</v>
      </c>
      <c r="F49" s="13">
        <v>515</v>
      </c>
      <c r="G49" s="40" t="s">
        <v>374</v>
      </c>
      <c r="H49" s="91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10" t="s">
        <v>372</v>
      </c>
      <c r="X49" s="44" t="s">
        <v>170</v>
      </c>
      <c r="Y49" s="29" t="s">
        <v>470</v>
      </c>
      <c r="Z49" s="29">
        <v>110</v>
      </c>
      <c r="AA49" s="63">
        <v>3.6500000000000001E-22</v>
      </c>
      <c r="AB49" s="29" t="s">
        <v>471</v>
      </c>
      <c r="AC49" s="17" t="s">
        <v>71</v>
      </c>
      <c r="AD49" s="17">
        <v>81.599999999999994</v>
      </c>
      <c r="AE49" s="64">
        <v>2E-16</v>
      </c>
      <c r="AF49" s="17" t="s">
        <v>472</v>
      </c>
      <c r="AG49" s="10" t="s">
        <v>465</v>
      </c>
      <c r="AH49" s="10">
        <v>88.6</v>
      </c>
      <c r="AI49" s="19">
        <v>1.0000000000000001E-17</v>
      </c>
      <c r="AJ49" s="10" t="s">
        <v>466</v>
      </c>
      <c r="AK49" s="10" t="s">
        <v>473</v>
      </c>
      <c r="AL49" s="10">
        <v>94.7</v>
      </c>
      <c r="AM49" s="19">
        <v>2.0000000000000001E-18</v>
      </c>
      <c r="AN49" s="10" t="s">
        <v>474</v>
      </c>
      <c r="AO49" s="10" t="s">
        <v>475</v>
      </c>
      <c r="AP49" s="10">
        <v>110</v>
      </c>
      <c r="AQ49" s="19">
        <v>3.9999999999999998E-23</v>
      </c>
      <c r="AR49" s="10" t="s">
        <v>471</v>
      </c>
      <c r="AS49" s="10" t="s">
        <v>476</v>
      </c>
      <c r="AT49" s="10">
        <v>135</v>
      </c>
      <c r="AU49" s="19">
        <v>3.0000000000000002E-33</v>
      </c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</row>
    <row r="50" spans="1:680" s="20" customFormat="1" ht="15" customHeight="1" x14ac:dyDescent="0.2">
      <c r="A50" s="105"/>
      <c r="B50" s="117" t="s">
        <v>477</v>
      </c>
      <c r="C50" s="22">
        <v>4</v>
      </c>
      <c r="D50" s="22">
        <f>24519-24160</f>
        <v>359</v>
      </c>
      <c r="E50" s="22">
        <v>1</v>
      </c>
      <c r="F50" s="22">
        <v>119</v>
      </c>
      <c r="G50" s="30" t="s">
        <v>374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21" t="s">
        <v>372</v>
      </c>
      <c r="X50" s="48" t="s">
        <v>170</v>
      </c>
      <c r="Y50" s="65" t="s">
        <v>478</v>
      </c>
      <c r="Z50" s="65">
        <v>51.6</v>
      </c>
      <c r="AA50" s="66">
        <v>4.1399999999999998E-4</v>
      </c>
      <c r="AB50" s="65" t="s">
        <v>479</v>
      </c>
      <c r="AC50" s="25" t="s">
        <v>480</v>
      </c>
      <c r="AD50" s="25">
        <v>47.4</v>
      </c>
      <c r="AE50" s="67">
        <v>1.0000000000000001E-5</v>
      </c>
      <c r="AF50" s="25" t="s">
        <v>481</v>
      </c>
      <c r="AG50" s="20" t="s">
        <v>482</v>
      </c>
      <c r="AH50" s="20">
        <v>49.3</v>
      </c>
      <c r="AI50" s="26">
        <v>7.9999999999999996E-6</v>
      </c>
      <c r="AJ50" s="20" t="s">
        <v>483</v>
      </c>
      <c r="AK50" s="20" t="s">
        <v>484</v>
      </c>
      <c r="AL50" s="20">
        <v>51.2</v>
      </c>
      <c r="AM50" s="26">
        <v>2.0000000000000002E-5</v>
      </c>
      <c r="AN50" s="20" t="s">
        <v>485</v>
      </c>
      <c r="AO50" s="20" t="s">
        <v>486</v>
      </c>
      <c r="AP50" s="20">
        <v>51.6</v>
      </c>
      <c r="AQ50" s="26">
        <v>3.0000000000000001E-5</v>
      </c>
      <c r="AR50" s="20" t="s">
        <v>487</v>
      </c>
      <c r="AS50" s="20" t="s">
        <v>488</v>
      </c>
      <c r="AT50" s="20">
        <v>50.4</v>
      </c>
      <c r="AU50" s="26">
        <v>5.0000000000000004E-6</v>
      </c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  <c r="SB50" s="10"/>
      <c r="SC50" s="10"/>
      <c r="SD50" s="10"/>
      <c r="SE50" s="10"/>
      <c r="SF50" s="10"/>
      <c r="SG50" s="10"/>
      <c r="SH50" s="10"/>
      <c r="SI50" s="10"/>
      <c r="SJ50" s="10"/>
      <c r="SK50" s="10"/>
      <c r="SL50" s="10"/>
      <c r="SM50" s="10"/>
      <c r="SN50" s="10"/>
      <c r="SO50" s="10"/>
      <c r="SP50" s="10"/>
      <c r="SQ50" s="10"/>
      <c r="SR50" s="10"/>
      <c r="SS50" s="10"/>
      <c r="ST50" s="10"/>
      <c r="SU50" s="10"/>
      <c r="SV50" s="10"/>
      <c r="SW50" s="10"/>
      <c r="SX50" s="10"/>
      <c r="SY50" s="10"/>
      <c r="SZ50" s="10"/>
      <c r="TA50" s="10"/>
      <c r="TB50" s="10"/>
      <c r="TC50" s="10"/>
      <c r="TD50" s="10"/>
      <c r="TE50" s="10"/>
      <c r="TF50" s="10"/>
      <c r="TG50" s="10"/>
      <c r="TH50" s="10"/>
      <c r="TI50" s="10"/>
      <c r="TJ50" s="10"/>
      <c r="TK50" s="10"/>
      <c r="TL50" s="10"/>
      <c r="TM50" s="10"/>
      <c r="TN50" s="10"/>
      <c r="TO50" s="10"/>
      <c r="TP50" s="10"/>
      <c r="TQ50" s="10"/>
      <c r="TR50" s="10"/>
      <c r="TS50" s="10"/>
      <c r="TT50" s="10"/>
      <c r="TU50" s="10"/>
      <c r="TV50" s="10"/>
      <c r="TW50" s="10"/>
      <c r="TX50" s="10"/>
      <c r="TY50" s="10"/>
      <c r="TZ50" s="10"/>
      <c r="UA50" s="10"/>
      <c r="UB50" s="10"/>
      <c r="UC50" s="10"/>
      <c r="UD50" s="10"/>
      <c r="UE50" s="10"/>
      <c r="UF50" s="10"/>
      <c r="UG50" s="10"/>
      <c r="UH50" s="10"/>
      <c r="UI50" s="10"/>
      <c r="UJ50" s="10"/>
      <c r="UK50" s="10"/>
      <c r="UL50" s="10"/>
      <c r="UM50" s="10"/>
      <c r="UN50" s="10"/>
      <c r="UO50" s="10"/>
      <c r="UP50" s="10"/>
      <c r="UQ50" s="10"/>
      <c r="UR50" s="10"/>
      <c r="US50" s="10"/>
      <c r="UT50" s="10"/>
      <c r="UU50" s="10"/>
      <c r="UV50" s="10"/>
      <c r="UW50" s="10"/>
      <c r="UX50" s="10"/>
      <c r="UY50" s="10"/>
      <c r="UZ50" s="10"/>
      <c r="VA50" s="10"/>
      <c r="VB50" s="10"/>
      <c r="VC50" s="10"/>
      <c r="VD50" s="10"/>
      <c r="VE50" s="10"/>
      <c r="VF50" s="10"/>
      <c r="VG50" s="10"/>
      <c r="VH50" s="10"/>
      <c r="VI50" s="10"/>
      <c r="VJ50" s="10"/>
      <c r="VK50" s="10"/>
      <c r="VL50" s="10"/>
      <c r="VM50" s="10"/>
      <c r="VN50" s="10"/>
      <c r="VO50" s="10"/>
      <c r="VP50" s="10"/>
      <c r="VQ50" s="10"/>
      <c r="VR50" s="10"/>
      <c r="VS50" s="10"/>
      <c r="VT50" s="10"/>
      <c r="VU50" s="10"/>
      <c r="VV50" s="10"/>
      <c r="VW50" s="10"/>
      <c r="VX50" s="10"/>
      <c r="VY50" s="10"/>
      <c r="VZ50" s="10"/>
      <c r="WA50" s="10"/>
      <c r="WB50" s="10"/>
      <c r="WC50" s="10"/>
      <c r="WD50" s="10"/>
      <c r="WE50" s="10"/>
      <c r="WF50" s="10"/>
      <c r="WG50" s="10"/>
      <c r="WH50" s="10"/>
      <c r="WI50" s="10"/>
      <c r="WJ50" s="10"/>
      <c r="WK50" s="10"/>
      <c r="WL50" s="10"/>
      <c r="WM50" s="10"/>
      <c r="WN50" s="10"/>
      <c r="WO50" s="10"/>
      <c r="WP50" s="10"/>
      <c r="WQ50" s="10"/>
      <c r="WR50" s="10"/>
      <c r="WS50" s="10"/>
      <c r="WT50" s="10"/>
      <c r="WU50" s="10"/>
      <c r="WV50" s="10"/>
      <c r="WW50" s="10"/>
      <c r="WX50" s="10"/>
      <c r="WY50" s="10"/>
      <c r="WZ50" s="10"/>
      <c r="XA50" s="10"/>
      <c r="XB50" s="10"/>
      <c r="XC50" s="10"/>
      <c r="XD50" s="10"/>
      <c r="XE50" s="10"/>
      <c r="XF50" s="10"/>
      <c r="XG50" s="10"/>
      <c r="XH50" s="10"/>
      <c r="XI50" s="10"/>
      <c r="XJ50" s="10"/>
      <c r="XK50" s="10"/>
      <c r="XL50" s="10"/>
      <c r="XM50" s="10"/>
      <c r="XN50" s="10"/>
      <c r="XO50" s="10"/>
      <c r="XP50" s="10"/>
      <c r="XQ50" s="10"/>
      <c r="XR50" s="10"/>
      <c r="XS50" s="10"/>
      <c r="XT50" s="10"/>
      <c r="XU50" s="10"/>
      <c r="XV50" s="10"/>
      <c r="XW50" s="10"/>
      <c r="XX50" s="10"/>
      <c r="XY50" s="10"/>
      <c r="XZ50" s="10"/>
      <c r="YA50" s="10"/>
      <c r="YB50" s="10"/>
      <c r="YC50" s="10"/>
      <c r="YD50" s="10"/>
      <c r="YE50" s="10"/>
      <c r="YF50" s="10"/>
      <c r="YG50" s="10"/>
      <c r="YH50" s="10"/>
      <c r="YI50" s="10"/>
      <c r="YJ50" s="10"/>
      <c r="YK50" s="10"/>
      <c r="YL50" s="10"/>
      <c r="YM50" s="10"/>
      <c r="YN50" s="10"/>
      <c r="YO50" s="10"/>
      <c r="YP50" s="10"/>
      <c r="YQ50" s="10"/>
      <c r="YR50" s="10"/>
      <c r="YS50" s="10"/>
      <c r="YT50" s="10"/>
      <c r="YU50" s="10"/>
      <c r="YV50" s="10"/>
      <c r="YW50" s="10"/>
      <c r="YX50" s="10"/>
      <c r="YY50" s="10"/>
      <c r="YZ50" s="10"/>
      <c r="ZA50" s="10"/>
      <c r="ZB50" s="10"/>
      <c r="ZC50" s="10"/>
      <c r="ZD50" s="10"/>
    </row>
    <row r="51" spans="1:680" s="41" customFormat="1" ht="15" customHeight="1" x14ac:dyDescent="0.2">
      <c r="A51" s="105"/>
      <c r="B51" s="118" t="s">
        <v>489</v>
      </c>
      <c r="C51" s="13">
        <v>8</v>
      </c>
      <c r="D51" s="13">
        <v>1776</v>
      </c>
      <c r="E51" s="13">
        <v>1</v>
      </c>
      <c r="F51" s="13">
        <v>591</v>
      </c>
      <c r="G51" s="15" t="s">
        <v>490</v>
      </c>
      <c r="H51" s="9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1" t="s">
        <v>372</v>
      </c>
      <c r="X51" s="14" t="s">
        <v>170</v>
      </c>
      <c r="Y51" s="29" t="s">
        <v>491</v>
      </c>
      <c r="Z51" s="29">
        <v>93.6</v>
      </c>
      <c r="AA51" s="63">
        <v>2.2999999999999999E-16</v>
      </c>
      <c r="AB51" s="29" t="s">
        <v>492</v>
      </c>
      <c r="AC51" s="17" t="s">
        <v>493</v>
      </c>
      <c r="AD51" s="17">
        <v>67.8</v>
      </c>
      <c r="AE51" s="64">
        <v>3.9999999999999998E-11</v>
      </c>
      <c r="AF51" s="17" t="s">
        <v>494</v>
      </c>
      <c r="AG51" s="10" t="s">
        <v>495</v>
      </c>
      <c r="AH51" s="10">
        <v>88.6</v>
      </c>
      <c r="AI51" s="19">
        <v>1.0000000000000001E-17</v>
      </c>
      <c r="AJ51" s="10" t="s">
        <v>496</v>
      </c>
      <c r="AK51" s="10" t="s">
        <v>497</v>
      </c>
      <c r="AL51" s="10">
        <v>93.6</v>
      </c>
      <c r="AM51" s="19">
        <v>8.9999999999999999E-18</v>
      </c>
      <c r="AN51" s="10" t="s">
        <v>492</v>
      </c>
      <c r="AO51" s="10" t="s">
        <v>498</v>
      </c>
      <c r="AP51" s="10">
        <v>86.3</v>
      </c>
      <c r="AQ51" s="19">
        <v>2.9999999999999998E-15</v>
      </c>
      <c r="AR51" s="10" t="s">
        <v>499</v>
      </c>
      <c r="AS51" s="10" t="s">
        <v>500</v>
      </c>
      <c r="AT51" s="10">
        <v>876</v>
      </c>
      <c r="AU51" s="10">
        <v>0</v>
      </c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</row>
    <row r="52" spans="1:680" s="47" customFormat="1" ht="15" customHeight="1" x14ac:dyDescent="0.2">
      <c r="A52" s="105"/>
      <c r="B52" s="85" t="s">
        <v>501</v>
      </c>
      <c r="C52" s="22">
        <v>7</v>
      </c>
      <c r="D52" s="22">
        <v>2254</v>
      </c>
      <c r="E52" s="22">
        <v>3</v>
      </c>
      <c r="F52" s="22">
        <v>531</v>
      </c>
      <c r="G52" s="21" t="s">
        <v>490</v>
      </c>
      <c r="H52" s="88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48" t="s">
        <v>170</v>
      </c>
      <c r="Y52" s="65" t="s">
        <v>502</v>
      </c>
      <c r="Z52" s="65">
        <v>70.099999999999994</v>
      </c>
      <c r="AA52" s="66">
        <v>3.6800000000000001E-9</v>
      </c>
      <c r="AB52" s="65" t="s">
        <v>503</v>
      </c>
      <c r="AC52" s="25" t="s">
        <v>71</v>
      </c>
      <c r="AD52" s="25">
        <v>57.4</v>
      </c>
      <c r="AE52" s="67">
        <v>4.9999999999999998E-8</v>
      </c>
      <c r="AF52" s="25" t="s">
        <v>504</v>
      </c>
      <c r="AG52" s="20" t="s">
        <v>237</v>
      </c>
      <c r="AH52" s="20">
        <v>65.5</v>
      </c>
      <c r="AI52" s="26">
        <v>4.0000000000000001E-10</v>
      </c>
      <c r="AJ52" s="20" t="s">
        <v>238</v>
      </c>
      <c r="AK52" s="20" t="s">
        <v>505</v>
      </c>
      <c r="AL52" s="20">
        <v>67</v>
      </c>
      <c r="AM52" s="26">
        <v>1.0000000000000001E-9</v>
      </c>
      <c r="AN52" s="20" t="s">
        <v>506</v>
      </c>
      <c r="AO52" s="20" t="s">
        <v>507</v>
      </c>
      <c r="AP52" s="20">
        <v>72.400000000000006</v>
      </c>
      <c r="AQ52" s="26">
        <v>5.0000000000000002E-11</v>
      </c>
      <c r="AR52" s="20" t="s">
        <v>508</v>
      </c>
      <c r="AS52" s="20" t="s">
        <v>509</v>
      </c>
      <c r="AT52" s="20">
        <v>521</v>
      </c>
      <c r="AU52" s="26">
        <v>9.9999999999999995E-179</v>
      </c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  <c r="IW52" s="41"/>
      <c r="IX52" s="41"/>
      <c r="IY52" s="41"/>
      <c r="IZ52" s="41"/>
      <c r="JA52" s="41"/>
      <c r="JB52" s="41"/>
      <c r="JC52" s="41"/>
      <c r="JD52" s="41"/>
      <c r="JE52" s="41"/>
      <c r="JF52" s="41"/>
      <c r="JG52" s="41"/>
      <c r="JH52" s="41"/>
      <c r="JI52" s="41"/>
      <c r="JJ52" s="41"/>
      <c r="JK52" s="41"/>
      <c r="JL52" s="41"/>
      <c r="JM52" s="41"/>
      <c r="JN52" s="41"/>
      <c r="JO52" s="41"/>
      <c r="JP52" s="41"/>
      <c r="JQ52" s="41"/>
      <c r="JR52" s="41"/>
      <c r="JS52" s="41"/>
      <c r="JT52" s="41"/>
      <c r="JU52" s="41"/>
      <c r="JV52" s="41"/>
      <c r="JW52" s="41"/>
      <c r="JX52" s="41"/>
      <c r="JY52" s="41"/>
      <c r="JZ52" s="41"/>
      <c r="KA52" s="41"/>
      <c r="KB52" s="41"/>
      <c r="KC52" s="41"/>
      <c r="KD52" s="41"/>
      <c r="KE52" s="41"/>
      <c r="KF52" s="41"/>
      <c r="KG52" s="41"/>
      <c r="KH52" s="41"/>
      <c r="KI52" s="41"/>
      <c r="KJ52" s="41"/>
      <c r="KK52" s="41"/>
      <c r="KL52" s="41"/>
      <c r="KM52" s="41"/>
      <c r="KN52" s="41"/>
      <c r="KO52" s="41"/>
      <c r="KP52" s="41"/>
      <c r="KQ52" s="41"/>
      <c r="KR52" s="41"/>
      <c r="KS52" s="41"/>
      <c r="KT52" s="41"/>
      <c r="KU52" s="41"/>
      <c r="KV52" s="41"/>
      <c r="KW52" s="41"/>
      <c r="KX52" s="41"/>
      <c r="KY52" s="41"/>
      <c r="KZ52" s="41"/>
      <c r="LA52" s="41"/>
      <c r="LB52" s="41"/>
      <c r="LC52" s="41"/>
      <c r="LD52" s="41"/>
      <c r="LE52" s="41"/>
      <c r="LF52" s="41"/>
      <c r="LG52" s="41"/>
      <c r="LH52" s="41"/>
      <c r="LI52" s="41"/>
      <c r="LJ52" s="41"/>
      <c r="LK52" s="41"/>
      <c r="LL52" s="41"/>
      <c r="LM52" s="41"/>
      <c r="LN52" s="41"/>
      <c r="LO52" s="41"/>
      <c r="LP52" s="41"/>
      <c r="LQ52" s="41"/>
      <c r="LR52" s="41"/>
      <c r="LS52" s="41"/>
      <c r="LT52" s="41"/>
      <c r="LU52" s="41"/>
      <c r="LV52" s="41"/>
      <c r="LW52" s="41"/>
      <c r="LX52" s="41"/>
      <c r="LY52" s="41"/>
      <c r="LZ52" s="41"/>
      <c r="MA52" s="41"/>
      <c r="MB52" s="41"/>
      <c r="MC52" s="41"/>
      <c r="MD52" s="41"/>
      <c r="ME52" s="41"/>
      <c r="MF52" s="41"/>
      <c r="MG52" s="41"/>
      <c r="MH52" s="41"/>
      <c r="MI52" s="41"/>
      <c r="MJ52" s="41"/>
      <c r="MK52" s="41"/>
      <c r="ML52" s="41"/>
      <c r="MM52" s="41"/>
      <c r="MN52" s="41"/>
      <c r="MO52" s="41"/>
      <c r="MP52" s="41"/>
      <c r="MQ52" s="41"/>
      <c r="MR52" s="41"/>
      <c r="MS52" s="41"/>
      <c r="MT52" s="41"/>
      <c r="MU52" s="41"/>
      <c r="MV52" s="41"/>
      <c r="MW52" s="41"/>
      <c r="MX52" s="41"/>
      <c r="MY52" s="41"/>
      <c r="MZ52" s="41"/>
      <c r="NA52" s="41"/>
      <c r="NB52" s="41"/>
      <c r="NC52" s="41"/>
      <c r="ND52" s="41"/>
      <c r="NE52" s="41"/>
      <c r="NF52" s="41"/>
      <c r="NG52" s="41"/>
      <c r="NH52" s="41"/>
      <c r="NI52" s="41"/>
      <c r="NJ52" s="41"/>
      <c r="NK52" s="41"/>
      <c r="NL52" s="41"/>
      <c r="NM52" s="41"/>
      <c r="NN52" s="41"/>
      <c r="NO52" s="41"/>
      <c r="NP52" s="41"/>
      <c r="NQ52" s="41"/>
      <c r="NR52" s="41"/>
      <c r="NS52" s="41"/>
      <c r="NT52" s="41"/>
      <c r="NU52" s="41"/>
      <c r="NV52" s="41"/>
      <c r="NW52" s="41"/>
      <c r="NX52" s="41"/>
      <c r="NY52" s="41"/>
      <c r="NZ52" s="41"/>
      <c r="OA52" s="41"/>
      <c r="OB52" s="41"/>
      <c r="OC52" s="41"/>
      <c r="OD52" s="41"/>
      <c r="OE52" s="41"/>
      <c r="OF52" s="41"/>
      <c r="OG52" s="41"/>
      <c r="OH52" s="41"/>
      <c r="OI52" s="41"/>
      <c r="OJ52" s="41"/>
      <c r="OK52" s="41"/>
      <c r="OL52" s="41"/>
      <c r="OM52" s="41"/>
      <c r="ON52" s="41"/>
      <c r="OO52" s="41"/>
      <c r="OP52" s="41"/>
      <c r="OQ52" s="41"/>
      <c r="OR52" s="41"/>
      <c r="OS52" s="41"/>
      <c r="OT52" s="41"/>
      <c r="OU52" s="41"/>
      <c r="OV52" s="41"/>
      <c r="OW52" s="41"/>
      <c r="OX52" s="41"/>
      <c r="OY52" s="41"/>
      <c r="OZ52" s="41"/>
      <c r="PA52" s="41"/>
      <c r="PB52" s="41"/>
      <c r="PC52" s="41"/>
      <c r="PD52" s="41"/>
      <c r="PE52" s="41"/>
      <c r="PF52" s="41"/>
      <c r="PG52" s="41"/>
      <c r="PH52" s="41"/>
      <c r="PI52" s="41"/>
      <c r="PJ52" s="41"/>
      <c r="PK52" s="41"/>
      <c r="PL52" s="41"/>
      <c r="PM52" s="41"/>
      <c r="PN52" s="41"/>
      <c r="PO52" s="41"/>
      <c r="PP52" s="41"/>
      <c r="PQ52" s="41"/>
      <c r="PR52" s="41"/>
      <c r="PS52" s="41"/>
      <c r="PT52" s="41"/>
      <c r="PU52" s="41"/>
      <c r="PV52" s="41"/>
      <c r="PW52" s="41"/>
      <c r="PX52" s="41"/>
      <c r="PY52" s="41"/>
      <c r="PZ52" s="41"/>
      <c r="QA52" s="41"/>
      <c r="QB52" s="41"/>
      <c r="QC52" s="41"/>
      <c r="QD52" s="41"/>
      <c r="QE52" s="41"/>
      <c r="QF52" s="41"/>
      <c r="QG52" s="41"/>
      <c r="QH52" s="41"/>
      <c r="QI52" s="41"/>
      <c r="QJ52" s="41"/>
      <c r="QK52" s="41"/>
      <c r="QL52" s="41"/>
      <c r="QM52" s="41"/>
      <c r="QN52" s="41"/>
      <c r="QO52" s="41"/>
      <c r="QP52" s="41"/>
      <c r="QQ52" s="41"/>
      <c r="QR52" s="41"/>
      <c r="QS52" s="41"/>
      <c r="QT52" s="41"/>
      <c r="QU52" s="41"/>
      <c r="QV52" s="41"/>
      <c r="QW52" s="41"/>
      <c r="QX52" s="41"/>
      <c r="QY52" s="41"/>
      <c r="QZ52" s="41"/>
      <c r="RA52" s="41"/>
      <c r="RB52" s="41"/>
      <c r="RC52" s="41"/>
      <c r="RD52" s="41"/>
      <c r="RE52" s="41"/>
      <c r="RF52" s="41"/>
      <c r="RG52" s="41"/>
      <c r="RH52" s="41"/>
      <c r="RI52" s="41"/>
      <c r="RJ52" s="41"/>
      <c r="RK52" s="41"/>
      <c r="RL52" s="41"/>
      <c r="RM52" s="41"/>
      <c r="RN52" s="41"/>
      <c r="RO52" s="41"/>
      <c r="RP52" s="41"/>
      <c r="RQ52" s="41"/>
      <c r="RR52" s="41"/>
      <c r="RS52" s="41"/>
      <c r="RT52" s="41"/>
      <c r="RU52" s="41"/>
      <c r="RV52" s="41"/>
      <c r="RW52" s="41"/>
      <c r="RX52" s="41"/>
      <c r="RY52" s="41"/>
      <c r="RZ52" s="41"/>
      <c r="SA52" s="41"/>
      <c r="SB52" s="41"/>
      <c r="SC52" s="41"/>
      <c r="SD52" s="41"/>
      <c r="SE52" s="41"/>
      <c r="SF52" s="41"/>
      <c r="SG52" s="41"/>
      <c r="SH52" s="41"/>
      <c r="SI52" s="41"/>
      <c r="SJ52" s="41"/>
      <c r="SK52" s="41"/>
      <c r="SL52" s="41"/>
      <c r="SM52" s="41"/>
      <c r="SN52" s="41"/>
      <c r="SO52" s="41"/>
      <c r="SP52" s="41"/>
      <c r="SQ52" s="41"/>
      <c r="SR52" s="41"/>
      <c r="SS52" s="41"/>
      <c r="ST52" s="41"/>
      <c r="SU52" s="41"/>
      <c r="SV52" s="41"/>
      <c r="SW52" s="41"/>
      <c r="SX52" s="41"/>
      <c r="SY52" s="41"/>
      <c r="SZ52" s="41"/>
      <c r="TA52" s="41"/>
      <c r="TB52" s="41"/>
      <c r="TC52" s="41"/>
      <c r="TD52" s="41"/>
      <c r="TE52" s="41"/>
      <c r="TF52" s="41"/>
      <c r="TG52" s="41"/>
      <c r="TH52" s="41"/>
      <c r="TI52" s="41"/>
      <c r="TJ52" s="41"/>
      <c r="TK52" s="41"/>
      <c r="TL52" s="41"/>
      <c r="TM52" s="41"/>
      <c r="TN52" s="41"/>
      <c r="TO52" s="41"/>
      <c r="TP52" s="41"/>
      <c r="TQ52" s="41"/>
      <c r="TR52" s="41"/>
      <c r="TS52" s="41"/>
      <c r="TT52" s="41"/>
      <c r="TU52" s="41"/>
      <c r="TV52" s="41"/>
      <c r="TW52" s="41"/>
      <c r="TX52" s="41"/>
      <c r="TY52" s="41"/>
      <c r="TZ52" s="41"/>
      <c r="UA52" s="41"/>
      <c r="UB52" s="41"/>
      <c r="UC52" s="41"/>
      <c r="UD52" s="41"/>
      <c r="UE52" s="41"/>
      <c r="UF52" s="41"/>
      <c r="UG52" s="41"/>
      <c r="UH52" s="41"/>
      <c r="UI52" s="41"/>
      <c r="UJ52" s="41"/>
      <c r="UK52" s="41"/>
      <c r="UL52" s="41"/>
      <c r="UM52" s="41"/>
      <c r="UN52" s="41"/>
      <c r="UO52" s="41"/>
      <c r="UP52" s="41"/>
      <c r="UQ52" s="41"/>
      <c r="UR52" s="41"/>
      <c r="US52" s="41"/>
      <c r="UT52" s="41"/>
      <c r="UU52" s="41"/>
      <c r="UV52" s="41"/>
      <c r="UW52" s="41"/>
      <c r="UX52" s="41"/>
      <c r="UY52" s="41"/>
      <c r="UZ52" s="41"/>
      <c r="VA52" s="41"/>
      <c r="VB52" s="41"/>
      <c r="VC52" s="41"/>
      <c r="VD52" s="41"/>
      <c r="VE52" s="41"/>
      <c r="VF52" s="41"/>
      <c r="VG52" s="41"/>
      <c r="VH52" s="41"/>
      <c r="VI52" s="41"/>
      <c r="VJ52" s="41"/>
      <c r="VK52" s="41"/>
      <c r="VL52" s="41"/>
      <c r="VM52" s="41"/>
      <c r="VN52" s="41"/>
      <c r="VO52" s="41"/>
      <c r="VP52" s="41"/>
      <c r="VQ52" s="41"/>
      <c r="VR52" s="41"/>
      <c r="VS52" s="41"/>
      <c r="VT52" s="41"/>
      <c r="VU52" s="41"/>
      <c r="VV52" s="41"/>
      <c r="VW52" s="41"/>
      <c r="VX52" s="41"/>
      <c r="VY52" s="41"/>
      <c r="VZ52" s="41"/>
      <c r="WA52" s="41"/>
      <c r="WB52" s="41"/>
      <c r="WC52" s="41"/>
      <c r="WD52" s="41"/>
      <c r="WE52" s="41"/>
      <c r="WF52" s="41"/>
      <c r="WG52" s="41"/>
      <c r="WH52" s="41"/>
      <c r="WI52" s="41"/>
      <c r="WJ52" s="41"/>
      <c r="WK52" s="41"/>
      <c r="WL52" s="41"/>
      <c r="WM52" s="41"/>
      <c r="WN52" s="41"/>
      <c r="WO52" s="41"/>
      <c r="WP52" s="41"/>
      <c r="WQ52" s="41"/>
      <c r="WR52" s="41"/>
      <c r="WS52" s="41"/>
      <c r="WT52" s="41"/>
      <c r="WU52" s="41"/>
      <c r="WV52" s="41"/>
      <c r="WW52" s="41"/>
      <c r="WX52" s="41"/>
      <c r="WY52" s="41"/>
      <c r="WZ52" s="41"/>
      <c r="XA52" s="41"/>
      <c r="XB52" s="41"/>
      <c r="XC52" s="41"/>
      <c r="XD52" s="41"/>
      <c r="XE52" s="41"/>
      <c r="XF52" s="41"/>
      <c r="XG52" s="41"/>
      <c r="XH52" s="41"/>
      <c r="XI52" s="41"/>
      <c r="XJ52" s="41"/>
      <c r="XK52" s="41"/>
      <c r="XL52" s="41"/>
      <c r="XM52" s="41"/>
      <c r="XN52" s="41"/>
      <c r="XO52" s="41"/>
      <c r="XP52" s="41"/>
      <c r="XQ52" s="41"/>
      <c r="XR52" s="41"/>
      <c r="XS52" s="41"/>
      <c r="XT52" s="41"/>
      <c r="XU52" s="41"/>
      <c r="XV52" s="41"/>
      <c r="XW52" s="41"/>
      <c r="XX52" s="41"/>
      <c r="XY52" s="41"/>
      <c r="XZ52" s="41"/>
      <c r="YA52" s="41"/>
      <c r="YB52" s="41"/>
      <c r="YC52" s="41"/>
      <c r="YD52" s="41"/>
      <c r="YE52" s="41"/>
      <c r="YF52" s="41"/>
      <c r="YG52" s="41"/>
      <c r="YH52" s="41"/>
      <c r="YI52" s="41"/>
      <c r="YJ52" s="41"/>
      <c r="YK52" s="41"/>
      <c r="YL52" s="41"/>
      <c r="YM52" s="41"/>
      <c r="YN52" s="41"/>
      <c r="YO52" s="41"/>
      <c r="YP52" s="41"/>
      <c r="YQ52" s="41"/>
      <c r="YR52" s="41"/>
      <c r="YS52" s="41"/>
      <c r="YT52" s="41"/>
      <c r="YU52" s="41"/>
      <c r="YV52" s="41"/>
      <c r="YW52" s="41"/>
      <c r="YX52" s="41"/>
      <c r="YY52" s="41"/>
      <c r="YZ52" s="41"/>
      <c r="ZA52" s="41"/>
      <c r="ZB52" s="41"/>
      <c r="ZC52" s="41"/>
      <c r="ZD52" s="41"/>
    </row>
    <row r="53" spans="1:680" s="49" customFormat="1" ht="15" customHeight="1" x14ac:dyDescent="0.2">
      <c r="A53" s="105"/>
      <c r="B53" s="84" t="s">
        <v>510</v>
      </c>
      <c r="C53" s="12">
        <v>7</v>
      </c>
      <c r="D53" s="12">
        <v>1376</v>
      </c>
      <c r="E53" s="12">
        <v>7</v>
      </c>
      <c r="F53" s="12">
        <v>404</v>
      </c>
      <c r="G53" s="11" t="s">
        <v>511</v>
      </c>
      <c r="H53" s="87"/>
      <c r="I53" s="87"/>
      <c r="J53" s="87"/>
      <c r="K53" s="87"/>
      <c r="L53" s="11"/>
      <c r="M53" s="87"/>
      <c r="N53" s="11"/>
      <c r="O53" s="87"/>
      <c r="P53" s="87"/>
      <c r="Q53" s="11"/>
      <c r="R53" s="87"/>
      <c r="S53" s="87"/>
      <c r="T53" s="11"/>
      <c r="U53" s="11"/>
      <c r="V53" s="87"/>
      <c r="W53" s="11"/>
      <c r="X53" s="14" t="s">
        <v>170</v>
      </c>
      <c r="Y53" s="29" t="s">
        <v>512</v>
      </c>
      <c r="Z53" s="29">
        <v>279</v>
      </c>
      <c r="AA53" s="63">
        <v>2.6900000000000001E-86</v>
      </c>
      <c r="AB53" s="29" t="s">
        <v>513</v>
      </c>
      <c r="AC53" s="17" t="s">
        <v>514</v>
      </c>
      <c r="AD53" s="17">
        <v>125</v>
      </c>
      <c r="AE53" s="64">
        <v>4.0000000000000002E-32</v>
      </c>
      <c r="AF53" s="17" t="s">
        <v>515</v>
      </c>
      <c r="AG53" s="10" t="s">
        <v>516</v>
      </c>
      <c r="AH53" s="10">
        <v>274</v>
      </c>
      <c r="AI53" s="19">
        <v>8.9999999999999995E-86</v>
      </c>
      <c r="AJ53" s="10" t="s">
        <v>517</v>
      </c>
      <c r="AK53" s="10" t="s">
        <v>518</v>
      </c>
      <c r="AL53" s="10">
        <v>207</v>
      </c>
      <c r="AM53" s="19">
        <v>9.9999999999999995E-58</v>
      </c>
      <c r="AN53" s="10" t="s">
        <v>519</v>
      </c>
      <c r="AO53" s="10" t="s">
        <v>520</v>
      </c>
      <c r="AP53" s="10">
        <v>213</v>
      </c>
      <c r="AQ53" s="19">
        <v>6.9999999999999995E-60</v>
      </c>
      <c r="AR53" s="10" t="s">
        <v>521</v>
      </c>
      <c r="AS53" s="10" t="s">
        <v>522</v>
      </c>
      <c r="AT53" s="10">
        <v>346</v>
      </c>
      <c r="AU53" s="19">
        <v>4E-116</v>
      </c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</row>
    <row r="54" spans="1:680" s="49" customFormat="1" ht="15" customHeight="1" x14ac:dyDescent="0.2">
      <c r="A54" s="105"/>
      <c r="B54" s="84" t="s">
        <v>523</v>
      </c>
      <c r="C54" s="12">
        <v>7</v>
      </c>
      <c r="D54" s="12">
        <v>5886</v>
      </c>
      <c r="E54" s="12">
        <v>9</v>
      </c>
      <c r="F54" s="12">
        <v>367</v>
      </c>
      <c r="G54" s="11" t="s">
        <v>511</v>
      </c>
      <c r="H54" s="87"/>
      <c r="I54" s="87"/>
      <c r="J54" s="87"/>
      <c r="K54" s="87"/>
      <c r="L54" s="11"/>
      <c r="M54" s="11"/>
      <c r="N54" s="87"/>
      <c r="O54" s="11"/>
      <c r="P54" s="87"/>
      <c r="Q54" s="87"/>
      <c r="R54" s="87"/>
      <c r="S54" s="87"/>
      <c r="T54" s="11"/>
      <c r="U54" s="11"/>
      <c r="V54" s="87"/>
      <c r="W54" s="11"/>
      <c r="X54" s="14" t="s">
        <v>524</v>
      </c>
      <c r="Y54" s="29" t="s">
        <v>512</v>
      </c>
      <c r="Z54" s="29">
        <v>354</v>
      </c>
      <c r="AA54" s="63">
        <v>5.7200000000000005E-116</v>
      </c>
      <c r="AB54" s="29" t="s">
        <v>513</v>
      </c>
      <c r="AC54" s="17" t="s">
        <v>525</v>
      </c>
      <c r="AD54" s="17">
        <v>145</v>
      </c>
      <c r="AE54" s="64">
        <v>6.0000000000000004E-40</v>
      </c>
      <c r="AF54" s="17" t="s">
        <v>526</v>
      </c>
      <c r="AG54" s="10" t="s">
        <v>527</v>
      </c>
      <c r="AH54" s="10">
        <v>329</v>
      </c>
      <c r="AI54" s="19">
        <v>1E-108</v>
      </c>
      <c r="AJ54" s="10" t="s">
        <v>528</v>
      </c>
      <c r="AK54" s="10" t="s">
        <v>529</v>
      </c>
      <c r="AL54" s="10">
        <v>271</v>
      </c>
      <c r="AM54" s="19">
        <v>2.0000000000000002E-86</v>
      </c>
      <c r="AN54" s="10" t="s">
        <v>530</v>
      </c>
      <c r="AO54" s="10" t="s">
        <v>520</v>
      </c>
      <c r="AP54" s="10">
        <v>250</v>
      </c>
      <c r="AQ54" s="19">
        <v>3.0000000000000001E-74</v>
      </c>
      <c r="AR54" s="10" t="s">
        <v>521</v>
      </c>
      <c r="AS54" s="10" t="s">
        <v>531</v>
      </c>
      <c r="AT54" s="10">
        <v>531</v>
      </c>
      <c r="AU54" s="10">
        <v>0</v>
      </c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</row>
    <row r="55" spans="1:680" s="20" customFormat="1" ht="15" customHeight="1" x14ac:dyDescent="0.2">
      <c r="A55" s="105"/>
      <c r="B55" s="52" t="s">
        <v>532</v>
      </c>
      <c r="C55" s="23">
        <v>5</v>
      </c>
      <c r="D55" s="23">
        <v>771</v>
      </c>
      <c r="E55" s="23">
        <v>5</v>
      </c>
      <c r="F55" s="23">
        <v>257</v>
      </c>
      <c r="G55" s="20" t="s">
        <v>511</v>
      </c>
      <c r="H55" s="93"/>
      <c r="X55" s="31" t="s">
        <v>535</v>
      </c>
      <c r="Y55" s="65" t="s">
        <v>533</v>
      </c>
      <c r="Z55" s="65">
        <v>62</v>
      </c>
      <c r="AA55" s="66">
        <v>1.4000000000000001E-7</v>
      </c>
      <c r="AB55" s="65" t="s">
        <v>534</v>
      </c>
      <c r="AC55" s="25" t="s">
        <v>525</v>
      </c>
      <c r="AD55" s="25">
        <v>50.8</v>
      </c>
      <c r="AE55" s="67">
        <v>9.9999999999999995E-7</v>
      </c>
      <c r="AF55" s="25" t="s">
        <v>536</v>
      </c>
      <c r="AG55" s="20" t="s">
        <v>537</v>
      </c>
      <c r="AH55" s="20">
        <v>62</v>
      </c>
      <c r="AI55" s="26">
        <v>4.0000000000000001E-10</v>
      </c>
      <c r="AJ55" s="20" t="s">
        <v>534</v>
      </c>
      <c r="AK55" s="20" t="s">
        <v>538</v>
      </c>
      <c r="AL55" s="20">
        <v>58.5</v>
      </c>
      <c r="AM55" s="26">
        <v>9.9999999999999995E-8</v>
      </c>
      <c r="AN55" s="20" t="s">
        <v>539</v>
      </c>
      <c r="AO55" s="20" t="s">
        <v>540</v>
      </c>
      <c r="AP55" s="20">
        <v>54.3</v>
      </c>
      <c r="AQ55" s="26">
        <v>6.0000000000000002E-6</v>
      </c>
      <c r="AR55" s="20" t="s">
        <v>541</v>
      </c>
      <c r="AS55" s="20" t="s">
        <v>542</v>
      </c>
      <c r="AT55" s="20">
        <v>84</v>
      </c>
      <c r="AU55" s="26">
        <v>5.9999999999999997E-18</v>
      </c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  <c r="SB55" s="10"/>
      <c r="SC55" s="10"/>
      <c r="SD55" s="10"/>
      <c r="SE55" s="10"/>
      <c r="SF55" s="10"/>
      <c r="SG55" s="10"/>
      <c r="SH55" s="10"/>
      <c r="SI55" s="10"/>
      <c r="SJ55" s="10"/>
      <c r="SK55" s="10"/>
      <c r="SL55" s="10"/>
      <c r="SM55" s="10"/>
      <c r="SN55" s="10"/>
      <c r="SO55" s="10"/>
      <c r="SP55" s="10"/>
      <c r="SQ55" s="10"/>
      <c r="SR55" s="10"/>
      <c r="SS55" s="10"/>
      <c r="ST55" s="10"/>
      <c r="SU55" s="10"/>
      <c r="SV55" s="10"/>
      <c r="SW55" s="10"/>
      <c r="SX55" s="10"/>
      <c r="SY55" s="10"/>
      <c r="SZ55" s="10"/>
      <c r="TA55" s="10"/>
      <c r="TB55" s="10"/>
      <c r="TC55" s="10"/>
      <c r="TD55" s="10"/>
      <c r="TE55" s="10"/>
      <c r="TF55" s="10"/>
      <c r="TG55" s="10"/>
      <c r="TH55" s="10"/>
      <c r="TI55" s="10"/>
      <c r="TJ55" s="10"/>
      <c r="TK55" s="10"/>
      <c r="TL55" s="10"/>
      <c r="TM55" s="10"/>
      <c r="TN55" s="10"/>
      <c r="TO55" s="10"/>
      <c r="TP55" s="10"/>
      <c r="TQ55" s="10"/>
      <c r="TR55" s="10"/>
      <c r="TS55" s="10"/>
      <c r="TT55" s="10"/>
      <c r="TU55" s="10"/>
      <c r="TV55" s="10"/>
      <c r="TW55" s="10"/>
      <c r="TX55" s="10"/>
      <c r="TY55" s="10"/>
      <c r="TZ55" s="10"/>
      <c r="UA55" s="10"/>
      <c r="UB55" s="10"/>
      <c r="UC55" s="10"/>
      <c r="UD55" s="10"/>
      <c r="UE55" s="10"/>
      <c r="UF55" s="10"/>
      <c r="UG55" s="10"/>
      <c r="UH55" s="10"/>
      <c r="UI55" s="10"/>
      <c r="UJ55" s="10"/>
      <c r="UK55" s="10"/>
      <c r="UL55" s="10"/>
      <c r="UM55" s="10"/>
      <c r="UN55" s="10"/>
      <c r="UO55" s="10"/>
      <c r="UP55" s="10"/>
      <c r="UQ55" s="10"/>
      <c r="UR55" s="10"/>
      <c r="US55" s="10"/>
      <c r="UT55" s="10"/>
      <c r="UU55" s="10"/>
      <c r="UV55" s="10"/>
      <c r="UW55" s="10"/>
      <c r="UX55" s="10"/>
      <c r="UY55" s="10"/>
      <c r="UZ55" s="10"/>
      <c r="VA55" s="10"/>
      <c r="VB55" s="10"/>
      <c r="VC55" s="10"/>
      <c r="VD55" s="10"/>
      <c r="VE55" s="10"/>
      <c r="VF55" s="10"/>
      <c r="VG55" s="10"/>
      <c r="VH55" s="10"/>
      <c r="VI55" s="10"/>
      <c r="VJ55" s="10"/>
      <c r="VK55" s="10"/>
      <c r="VL55" s="10"/>
      <c r="VM55" s="10"/>
      <c r="VN55" s="10"/>
      <c r="VO55" s="10"/>
      <c r="VP55" s="10"/>
      <c r="VQ55" s="10"/>
      <c r="VR55" s="10"/>
      <c r="VS55" s="10"/>
      <c r="VT55" s="10"/>
      <c r="VU55" s="10"/>
      <c r="VV55" s="10"/>
      <c r="VW55" s="10"/>
      <c r="VX55" s="10"/>
      <c r="VY55" s="10"/>
      <c r="VZ55" s="10"/>
      <c r="WA55" s="10"/>
      <c r="WB55" s="10"/>
      <c r="WC55" s="10"/>
      <c r="WD55" s="10"/>
      <c r="WE55" s="10"/>
      <c r="WF55" s="10"/>
      <c r="WG55" s="10"/>
      <c r="WH55" s="10"/>
      <c r="WI55" s="10"/>
      <c r="WJ55" s="10"/>
      <c r="WK55" s="10"/>
      <c r="WL55" s="10"/>
      <c r="WM55" s="10"/>
      <c r="WN55" s="10"/>
      <c r="WO55" s="10"/>
      <c r="WP55" s="10"/>
      <c r="WQ55" s="10"/>
      <c r="WR55" s="10"/>
      <c r="WS55" s="10"/>
      <c r="WT55" s="10"/>
      <c r="WU55" s="10"/>
      <c r="WV55" s="10"/>
      <c r="WW55" s="10"/>
      <c r="WX55" s="10"/>
      <c r="WY55" s="10"/>
      <c r="WZ55" s="10"/>
      <c r="XA55" s="10"/>
      <c r="XB55" s="10"/>
      <c r="XC55" s="10"/>
      <c r="XD55" s="10"/>
      <c r="XE55" s="10"/>
      <c r="XF55" s="10"/>
      <c r="XG55" s="10"/>
      <c r="XH55" s="10"/>
      <c r="XI55" s="10"/>
      <c r="XJ55" s="10"/>
      <c r="XK55" s="10"/>
      <c r="XL55" s="10"/>
      <c r="XM55" s="10"/>
      <c r="XN55" s="10"/>
      <c r="XO55" s="10"/>
      <c r="XP55" s="10"/>
      <c r="XQ55" s="10"/>
      <c r="XR55" s="10"/>
      <c r="XS55" s="10"/>
      <c r="XT55" s="10"/>
      <c r="XU55" s="10"/>
      <c r="XV55" s="10"/>
      <c r="XW55" s="10"/>
      <c r="XX55" s="10"/>
      <c r="XY55" s="10"/>
      <c r="XZ55" s="10"/>
      <c r="YA55" s="10"/>
      <c r="YB55" s="10"/>
      <c r="YC55" s="10"/>
      <c r="YD55" s="10"/>
      <c r="YE55" s="10"/>
      <c r="YF55" s="10"/>
      <c r="YG55" s="10"/>
      <c r="YH55" s="10"/>
      <c r="YI55" s="10"/>
      <c r="YJ55" s="10"/>
      <c r="YK55" s="10"/>
      <c r="YL55" s="10"/>
      <c r="YM55" s="10"/>
      <c r="YN55" s="10"/>
      <c r="YO55" s="10"/>
      <c r="YP55" s="10"/>
      <c r="YQ55" s="10"/>
      <c r="YR55" s="10"/>
      <c r="YS55" s="10"/>
      <c r="YT55" s="10"/>
      <c r="YU55" s="10"/>
      <c r="YV55" s="10"/>
      <c r="YW55" s="10"/>
      <c r="YX55" s="10"/>
      <c r="YY55" s="10"/>
      <c r="YZ55" s="10"/>
      <c r="ZA55" s="10"/>
      <c r="ZB55" s="10"/>
      <c r="ZC55" s="10"/>
      <c r="ZD55" s="10"/>
    </row>
    <row r="56" spans="1:680" s="50" customFormat="1" ht="15" customHeight="1" x14ac:dyDescent="0.2">
      <c r="A56" s="105"/>
      <c r="B56" s="84" t="s">
        <v>544</v>
      </c>
      <c r="C56" s="12">
        <v>7</v>
      </c>
      <c r="D56" s="12">
        <v>1718</v>
      </c>
      <c r="E56" s="12">
        <v>3</v>
      </c>
      <c r="F56" s="12">
        <v>407</v>
      </c>
      <c r="G56" s="11" t="s">
        <v>545</v>
      </c>
      <c r="H56" s="87"/>
      <c r="I56" s="87"/>
      <c r="J56" s="87"/>
      <c r="K56" s="87"/>
      <c r="L56" s="11"/>
      <c r="M56" s="87"/>
      <c r="N56" s="11"/>
      <c r="O56" s="87"/>
      <c r="P56" s="11"/>
      <c r="Q56" s="87"/>
      <c r="R56" s="87"/>
      <c r="S56" s="87"/>
      <c r="T56" s="11"/>
      <c r="U56" s="11"/>
      <c r="V56" s="11"/>
      <c r="W56" s="11" t="s">
        <v>543</v>
      </c>
      <c r="X56" s="14" t="s">
        <v>170</v>
      </c>
      <c r="Y56" s="29" t="s">
        <v>546</v>
      </c>
      <c r="Z56" s="29">
        <v>195</v>
      </c>
      <c r="AA56" s="63">
        <v>3.02E-55</v>
      </c>
      <c r="AB56" s="29" t="s">
        <v>547</v>
      </c>
      <c r="AC56" s="17" t="s">
        <v>71</v>
      </c>
      <c r="AD56" s="17">
        <v>133</v>
      </c>
      <c r="AE56" s="64">
        <v>4E-35</v>
      </c>
      <c r="AF56" s="17" t="s">
        <v>548</v>
      </c>
      <c r="AG56" s="10" t="s">
        <v>549</v>
      </c>
      <c r="AH56" s="10">
        <v>195</v>
      </c>
      <c r="AI56" s="19">
        <v>9.9999999999999995E-58</v>
      </c>
      <c r="AJ56" s="10" t="s">
        <v>547</v>
      </c>
      <c r="AK56" s="10" t="s">
        <v>550</v>
      </c>
      <c r="AL56" s="10">
        <v>164</v>
      </c>
      <c r="AM56" s="19">
        <v>3.9999999999999998E-44</v>
      </c>
      <c r="AN56" s="10" t="s">
        <v>551</v>
      </c>
      <c r="AO56" s="10" t="s">
        <v>552</v>
      </c>
      <c r="AP56" s="10">
        <v>172</v>
      </c>
      <c r="AQ56" s="19">
        <v>9E-47</v>
      </c>
      <c r="AR56" s="10" t="s">
        <v>553</v>
      </c>
      <c r="AS56" s="10" t="s">
        <v>554</v>
      </c>
      <c r="AT56" s="10">
        <v>477</v>
      </c>
      <c r="AU56" s="19">
        <v>2.0000000000000001E-166</v>
      </c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</row>
    <row r="57" spans="1:680" s="50" customFormat="1" ht="15" customHeight="1" x14ac:dyDescent="0.2">
      <c r="A57" s="105"/>
      <c r="B57" s="84" t="s">
        <v>556</v>
      </c>
      <c r="C57" s="12">
        <v>6</v>
      </c>
      <c r="D57" s="12">
        <v>1845</v>
      </c>
      <c r="E57" s="12">
        <v>2</v>
      </c>
      <c r="F57" s="12">
        <v>558</v>
      </c>
      <c r="G57" s="11" t="s">
        <v>545</v>
      </c>
      <c r="H57" s="87"/>
      <c r="I57" s="11"/>
      <c r="J57" s="87"/>
      <c r="K57" s="11"/>
      <c r="L57" s="11"/>
      <c r="M57" s="11"/>
      <c r="N57" s="11"/>
      <c r="O57" s="87"/>
      <c r="P57" s="11"/>
      <c r="Q57" s="87"/>
      <c r="R57" s="87"/>
      <c r="S57" s="11"/>
      <c r="T57" s="87"/>
      <c r="U57" s="11"/>
      <c r="V57" s="11"/>
      <c r="W57" s="11" t="s">
        <v>555</v>
      </c>
      <c r="X57" s="14" t="s">
        <v>559</v>
      </c>
      <c r="Y57" s="29" t="s">
        <v>557</v>
      </c>
      <c r="Z57" s="29">
        <v>188</v>
      </c>
      <c r="AA57" s="63">
        <v>1.0799999999999999E-50</v>
      </c>
      <c r="AB57" s="29" t="s">
        <v>558</v>
      </c>
      <c r="AC57" s="17" t="s">
        <v>71</v>
      </c>
      <c r="AD57" s="17">
        <v>123</v>
      </c>
      <c r="AE57" s="64">
        <v>6.9999999999999997E-31</v>
      </c>
      <c r="AF57" s="17" t="s">
        <v>560</v>
      </c>
      <c r="AG57" s="10" t="s">
        <v>561</v>
      </c>
      <c r="AH57" s="10">
        <v>187</v>
      </c>
      <c r="AI57" s="19">
        <v>1E-52</v>
      </c>
      <c r="AJ57" s="10" t="s">
        <v>562</v>
      </c>
      <c r="AK57" s="10" t="s">
        <v>563</v>
      </c>
      <c r="AL57" s="10">
        <v>188</v>
      </c>
      <c r="AM57" s="19">
        <v>4E-52</v>
      </c>
      <c r="AN57" s="10" t="s">
        <v>558</v>
      </c>
      <c r="AO57" s="10" t="s">
        <v>552</v>
      </c>
      <c r="AP57" s="10">
        <v>154</v>
      </c>
      <c r="AQ57" s="19">
        <v>1.9999999999999999E-39</v>
      </c>
      <c r="AR57" s="10" t="s">
        <v>564</v>
      </c>
      <c r="AS57" s="10" t="s">
        <v>565</v>
      </c>
      <c r="AT57" s="10">
        <v>450</v>
      </c>
      <c r="AU57" s="19">
        <v>2E-150</v>
      </c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</row>
    <row r="58" spans="1:680" s="50" customFormat="1" ht="15" customHeight="1" x14ac:dyDescent="0.2">
      <c r="A58" s="105"/>
      <c r="B58" s="116" t="s">
        <v>567</v>
      </c>
      <c r="C58" s="12">
        <v>7</v>
      </c>
      <c r="D58" s="12">
        <v>1900</v>
      </c>
      <c r="E58" s="12">
        <v>2</v>
      </c>
      <c r="F58" s="12">
        <v>419</v>
      </c>
      <c r="G58" s="11" t="s">
        <v>545</v>
      </c>
      <c r="H58" s="87"/>
      <c r="I58" s="87"/>
      <c r="J58" s="87"/>
      <c r="K58" s="87"/>
      <c r="L58" s="11"/>
      <c r="M58" s="87"/>
      <c r="N58" s="11"/>
      <c r="O58" s="87"/>
      <c r="P58" s="11"/>
      <c r="Q58" s="87"/>
      <c r="R58" s="87"/>
      <c r="S58" s="87"/>
      <c r="T58" s="87"/>
      <c r="U58" s="11"/>
      <c r="V58" s="11"/>
      <c r="W58" s="11" t="s">
        <v>566</v>
      </c>
      <c r="X58" s="14" t="s">
        <v>559</v>
      </c>
      <c r="Y58" s="29" t="s">
        <v>568</v>
      </c>
      <c r="Z58" s="29">
        <v>306</v>
      </c>
      <c r="AA58" s="63">
        <v>3.15E-99</v>
      </c>
      <c r="AB58" s="29" t="s">
        <v>569</v>
      </c>
      <c r="AC58" s="17" t="s">
        <v>570</v>
      </c>
      <c r="AD58" s="17">
        <v>171</v>
      </c>
      <c r="AE58" s="64">
        <v>3.9999999999999999E-48</v>
      </c>
      <c r="AF58" s="17" t="s">
        <v>571</v>
      </c>
      <c r="AG58" s="10" t="s">
        <v>572</v>
      </c>
      <c r="AH58" s="10">
        <v>306</v>
      </c>
      <c r="AI58" s="19">
        <v>1.0000000000000001E-101</v>
      </c>
      <c r="AJ58" s="10" t="s">
        <v>569</v>
      </c>
      <c r="AK58" s="10" t="s">
        <v>573</v>
      </c>
      <c r="AL58" s="10">
        <v>278</v>
      </c>
      <c r="AM58" s="19">
        <v>3.9999999999999997E-88</v>
      </c>
      <c r="AN58" s="10" t="s">
        <v>574</v>
      </c>
      <c r="AO58" s="10" t="s">
        <v>575</v>
      </c>
      <c r="AP58" s="10">
        <v>210</v>
      </c>
      <c r="AQ58" s="19">
        <v>9.0000000000000004E-62</v>
      </c>
      <c r="AR58" s="10" t="s">
        <v>576</v>
      </c>
      <c r="AS58" s="10" t="s">
        <v>577</v>
      </c>
      <c r="AT58" s="10">
        <v>615</v>
      </c>
      <c r="AU58" s="10">
        <v>0</v>
      </c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</row>
    <row r="59" spans="1:680" s="50" customFormat="1" ht="15" customHeight="1" x14ac:dyDescent="0.2">
      <c r="A59" s="105"/>
      <c r="B59" s="84" t="s">
        <v>578</v>
      </c>
      <c r="C59" s="12">
        <v>7</v>
      </c>
      <c r="D59" s="12">
        <v>1576</v>
      </c>
      <c r="E59" s="12">
        <v>2</v>
      </c>
      <c r="F59" s="12">
        <v>447</v>
      </c>
      <c r="G59" s="11" t="s">
        <v>545</v>
      </c>
      <c r="H59" s="87"/>
      <c r="I59" s="87"/>
      <c r="J59" s="87"/>
      <c r="K59" s="87"/>
      <c r="L59" s="11"/>
      <c r="M59" s="87"/>
      <c r="N59" s="11"/>
      <c r="O59" s="87"/>
      <c r="P59" s="11"/>
      <c r="Q59" s="87"/>
      <c r="R59" s="87"/>
      <c r="S59" s="87"/>
      <c r="T59" s="87"/>
      <c r="U59" s="11"/>
      <c r="V59" s="11"/>
      <c r="W59" s="11" t="s">
        <v>566</v>
      </c>
      <c r="X59" s="14" t="s">
        <v>559</v>
      </c>
      <c r="Y59" s="29" t="s">
        <v>568</v>
      </c>
      <c r="Z59" s="29">
        <v>343</v>
      </c>
      <c r="AA59" s="63">
        <v>2.9299999999999999E-113</v>
      </c>
      <c r="AB59" s="29" t="s">
        <v>569</v>
      </c>
      <c r="AC59" s="17" t="s">
        <v>570</v>
      </c>
      <c r="AD59" s="17">
        <v>169</v>
      </c>
      <c r="AE59" s="64">
        <v>3.9999999999999999E-47</v>
      </c>
      <c r="AF59" s="17" t="s">
        <v>571</v>
      </c>
      <c r="AG59" s="10" t="s">
        <v>572</v>
      </c>
      <c r="AH59" s="10">
        <v>343</v>
      </c>
      <c r="AI59" s="19">
        <v>9.0000000000000002E-116</v>
      </c>
      <c r="AJ59" s="10" t="s">
        <v>569</v>
      </c>
      <c r="AK59" s="10" t="s">
        <v>579</v>
      </c>
      <c r="AL59" s="10">
        <v>299</v>
      </c>
      <c r="AM59" s="19">
        <v>3.0000000000000001E-95</v>
      </c>
      <c r="AN59" s="10" t="s">
        <v>580</v>
      </c>
      <c r="AO59" s="10" t="s">
        <v>581</v>
      </c>
      <c r="AP59" s="10">
        <v>215</v>
      </c>
      <c r="AQ59" s="19">
        <v>8.0000000000000005E-63</v>
      </c>
      <c r="AR59" s="10" t="s">
        <v>582</v>
      </c>
      <c r="AS59" s="10" t="s">
        <v>583</v>
      </c>
      <c r="AT59" s="10">
        <v>586</v>
      </c>
      <c r="AU59" s="10">
        <v>0</v>
      </c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</row>
    <row r="60" spans="1:680" s="50" customFormat="1" ht="15" customHeight="1" x14ac:dyDescent="0.2">
      <c r="A60" s="105"/>
      <c r="B60" s="84" t="s">
        <v>585</v>
      </c>
      <c r="C60" s="13">
        <v>7</v>
      </c>
      <c r="D60" s="13">
        <v>1974</v>
      </c>
      <c r="E60" s="13">
        <v>2</v>
      </c>
      <c r="F60" s="13">
        <v>657</v>
      </c>
      <c r="G60" s="11" t="s">
        <v>545</v>
      </c>
      <c r="H60" s="87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 t="s">
        <v>584</v>
      </c>
      <c r="X60" s="14" t="s">
        <v>559</v>
      </c>
      <c r="Y60" s="29" t="s">
        <v>586</v>
      </c>
      <c r="Z60" s="29">
        <v>226</v>
      </c>
      <c r="AA60" s="63">
        <v>1.2E-63</v>
      </c>
      <c r="AB60" s="29" t="s">
        <v>587</v>
      </c>
      <c r="AC60" s="17" t="s">
        <v>588</v>
      </c>
      <c r="AD60" s="17">
        <v>102</v>
      </c>
      <c r="AE60" s="64">
        <v>2.0000000000000001E-22</v>
      </c>
      <c r="AF60" s="17" t="s">
        <v>589</v>
      </c>
      <c r="AG60" s="10" t="s">
        <v>590</v>
      </c>
      <c r="AH60" s="10">
        <v>226</v>
      </c>
      <c r="AI60" s="19">
        <v>3.9999999999999999E-66</v>
      </c>
      <c r="AJ60" s="10" t="s">
        <v>587</v>
      </c>
      <c r="AK60" s="10" t="s">
        <v>591</v>
      </c>
      <c r="AL60" s="10">
        <v>181</v>
      </c>
      <c r="AM60" s="19">
        <v>4.9999999999999999E-48</v>
      </c>
      <c r="AN60" s="10" t="s">
        <v>592</v>
      </c>
      <c r="AO60" s="10" t="s">
        <v>593</v>
      </c>
      <c r="AP60" s="10">
        <v>110</v>
      </c>
      <c r="AQ60" s="19">
        <v>1.9999999999999999E-23</v>
      </c>
      <c r="AR60" s="10" t="s">
        <v>594</v>
      </c>
      <c r="AS60" s="10" t="s">
        <v>595</v>
      </c>
      <c r="AT60" s="10">
        <v>697</v>
      </c>
      <c r="AU60" s="10">
        <v>0</v>
      </c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</row>
    <row r="61" spans="1:680" s="50" customFormat="1" ht="15" customHeight="1" x14ac:dyDescent="0.2">
      <c r="A61" s="105"/>
      <c r="B61" s="84" t="s">
        <v>597</v>
      </c>
      <c r="C61" s="12">
        <v>6</v>
      </c>
      <c r="D61" s="12">
        <v>2063</v>
      </c>
      <c r="E61" s="12">
        <v>2</v>
      </c>
      <c r="F61" s="12">
        <v>560</v>
      </c>
      <c r="G61" s="11" t="s">
        <v>545</v>
      </c>
      <c r="H61" s="87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 t="s">
        <v>596</v>
      </c>
      <c r="X61" s="46" t="s">
        <v>170</v>
      </c>
      <c r="Y61" s="29" t="s">
        <v>598</v>
      </c>
      <c r="Z61" s="29">
        <v>179</v>
      </c>
      <c r="AA61" s="63">
        <v>1.03E-46</v>
      </c>
      <c r="AB61" s="29" t="s">
        <v>599</v>
      </c>
      <c r="AC61" s="17" t="s">
        <v>71</v>
      </c>
      <c r="AD61" s="17">
        <v>97.1</v>
      </c>
      <c r="AE61" s="64">
        <v>1.9999999999999998E-21</v>
      </c>
      <c r="AF61" s="17" t="s">
        <v>600</v>
      </c>
      <c r="AG61" s="10" t="s">
        <v>601</v>
      </c>
      <c r="AH61" s="10">
        <v>172</v>
      </c>
      <c r="AI61" s="19">
        <v>5.0000000000000001E-47</v>
      </c>
      <c r="AJ61" s="10" t="s">
        <v>602</v>
      </c>
      <c r="AK61" s="10" t="s">
        <v>603</v>
      </c>
      <c r="AL61" s="10">
        <v>184</v>
      </c>
      <c r="AM61" s="19">
        <v>9.9999999999999994E-50</v>
      </c>
      <c r="AN61" s="10" t="s">
        <v>604</v>
      </c>
      <c r="AO61" s="10" t="s">
        <v>605</v>
      </c>
      <c r="AP61" s="10">
        <v>134</v>
      </c>
      <c r="AQ61" s="19">
        <v>5.0000000000000004E-32</v>
      </c>
      <c r="AR61" s="10" t="s">
        <v>606</v>
      </c>
      <c r="AS61" s="10" t="s">
        <v>607</v>
      </c>
      <c r="AT61" s="10">
        <v>657</v>
      </c>
      <c r="AU61" s="10">
        <v>0</v>
      </c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</row>
    <row r="62" spans="1:680" s="50" customFormat="1" ht="15" customHeight="1" x14ac:dyDescent="0.2">
      <c r="A62" s="105"/>
      <c r="B62" s="84" t="s">
        <v>609</v>
      </c>
      <c r="C62" s="12">
        <v>5</v>
      </c>
      <c r="D62" s="12">
        <v>819</v>
      </c>
      <c r="E62" s="12">
        <v>5</v>
      </c>
      <c r="F62" s="12">
        <v>272</v>
      </c>
      <c r="G62" s="11" t="s">
        <v>545</v>
      </c>
      <c r="H62" s="87"/>
      <c r="I62" s="87"/>
      <c r="J62" s="87"/>
      <c r="K62" s="87"/>
      <c r="L62" s="11"/>
      <c r="M62" s="87"/>
      <c r="N62" s="11"/>
      <c r="O62" s="87"/>
      <c r="P62" s="87"/>
      <c r="Q62" s="87"/>
      <c r="R62" s="87"/>
      <c r="S62" s="87"/>
      <c r="T62" s="87"/>
      <c r="U62" s="11"/>
      <c r="V62" s="87"/>
      <c r="W62" s="11" t="s">
        <v>608</v>
      </c>
      <c r="X62" s="46" t="s">
        <v>170</v>
      </c>
      <c r="Y62" s="29" t="s">
        <v>610</v>
      </c>
      <c r="Z62" s="29">
        <v>148</v>
      </c>
      <c r="AA62" s="63">
        <v>9.9999999999999996E-39</v>
      </c>
      <c r="AB62" s="29" t="s">
        <v>611</v>
      </c>
      <c r="AC62" s="17" t="s">
        <v>612</v>
      </c>
      <c r="AD62" s="17">
        <v>110</v>
      </c>
      <c r="AE62" s="64">
        <v>4.0000000000000002E-27</v>
      </c>
      <c r="AF62" s="17" t="s">
        <v>613</v>
      </c>
      <c r="AG62" s="10" t="s">
        <v>614</v>
      </c>
      <c r="AH62" s="10">
        <v>140</v>
      </c>
      <c r="AI62" s="19">
        <v>2.9999999999999999E-38</v>
      </c>
      <c r="AJ62" s="10" t="s">
        <v>615</v>
      </c>
      <c r="AK62" s="10" t="s">
        <v>616</v>
      </c>
      <c r="AL62" s="10">
        <v>149</v>
      </c>
      <c r="AM62" s="19">
        <v>7.0000000000000003E-40</v>
      </c>
      <c r="AN62" s="10" t="s">
        <v>617</v>
      </c>
      <c r="AO62" s="10" t="s">
        <v>618</v>
      </c>
      <c r="AP62" s="10">
        <v>117</v>
      </c>
      <c r="AQ62" s="19">
        <v>3.9999999999999999E-28</v>
      </c>
      <c r="AR62" s="10" t="s">
        <v>619</v>
      </c>
      <c r="AS62" s="10" t="s">
        <v>620</v>
      </c>
      <c r="AT62" s="10">
        <v>334</v>
      </c>
      <c r="AU62" s="19">
        <v>7.9999999999999996E-112</v>
      </c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</row>
    <row r="63" spans="1:680" s="50" customFormat="1" ht="15" customHeight="1" x14ac:dyDescent="0.2">
      <c r="A63" s="105"/>
      <c r="B63" s="84" t="s">
        <v>621</v>
      </c>
      <c r="C63" s="12">
        <v>8</v>
      </c>
      <c r="D63" s="12">
        <v>1763</v>
      </c>
      <c r="E63" s="12">
        <v>2</v>
      </c>
      <c r="F63" s="12">
        <v>471</v>
      </c>
      <c r="G63" s="11" t="s">
        <v>545</v>
      </c>
      <c r="H63" s="87"/>
      <c r="I63" s="11"/>
      <c r="J63" s="87"/>
      <c r="K63" s="11"/>
      <c r="L63" s="11"/>
      <c r="M63" s="11"/>
      <c r="N63" s="11"/>
      <c r="O63" s="87"/>
      <c r="P63" s="11"/>
      <c r="Q63" s="87"/>
      <c r="R63" s="87"/>
      <c r="S63" s="11"/>
      <c r="T63" s="87"/>
      <c r="U63" s="11"/>
      <c r="V63" s="11"/>
      <c r="W63" s="11"/>
      <c r="X63" s="14" t="s">
        <v>170</v>
      </c>
      <c r="Y63" s="29" t="s">
        <v>622</v>
      </c>
      <c r="Z63" s="29">
        <v>189</v>
      </c>
      <c r="AA63" s="63">
        <v>3.97E-52</v>
      </c>
      <c r="AB63" s="29" t="s">
        <v>623</v>
      </c>
      <c r="AC63" s="17" t="s">
        <v>624</v>
      </c>
      <c r="AD63" s="17">
        <v>113</v>
      </c>
      <c r="AE63" s="64">
        <v>1E-26</v>
      </c>
      <c r="AF63" s="17" t="s">
        <v>625</v>
      </c>
      <c r="AG63" s="10" t="s">
        <v>626</v>
      </c>
      <c r="AH63" s="10">
        <v>203</v>
      </c>
      <c r="AI63" s="19">
        <v>1.9999999999999999E-60</v>
      </c>
      <c r="AJ63" s="10" t="s">
        <v>627</v>
      </c>
      <c r="AK63" s="10" t="s">
        <v>628</v>
      </c>
      <c r="AL63" s="10">
        <v>189</v>
      </c>
      <c r="AM63" s="19">
        <v>2.0000000000000001E-53</v>
      </c>
      <c r="AN63" s="10" t="s">
        <v>623</v>
      </c>
      <c r="AO63" s="10" t="s">
        <v>552</v>
      </c>
      <c r="AP63" s="10">
        <v>152</v>
      </c>
      <c r="AQ63" s="19">
        <v>3.9999999999999997E-39</v>
      </c>
      <c r="AR63" s="10" t="s">
        <v>629</v>
      </c>
      <c r="AS63" s="10" t="s">
        <v>630</v>
      </c>
      <c r="AT63" s="10">
        <v>367</v>
      </c>
      <c r="AU63" s="19">
        <v>3.0000000000000001E-120</v>
      </c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</row>
    <row r="64" spans="1:680" s="50" customFormat="1" ht="15" customHeight="1" x14ac:dyDescent="0.2">
      <c r="A64" s="105"/>
      <c r="B64" s="84" t="s">
        <v>631</v>
      </c>
      <c r="C64" s="12">
        <v>7</v>
      </c>
      <c r="D64" s="12">
        <v>1849</v>
      </c>
      <c r="E64" s="12">
        <v>2</v>
      </c>
      <c r="F64" s="12">
        <v>420</v>
      </c>
      <c r="G64" s="11" t="s">
        <v>545</v>
      </c>
      <c r="H64" s="87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4" t="s">
        <v>170</v>
      </c>
      <c r="Y64" s="29" t="s">
        <v>632</v>
      </c>
      <c r="Z64" s="29">
        <v>87.4</v>
      </c>
      <c r="AA64" s="63">
        <v>1.1599999999999999E-15</v>
      </c>
      <c r="AB64" s="29" t="s">
        <v>633</v>
      </c>
      <c r="AC64" s="17" t="s">
        <v>71</v>
      </c>
      <c r="AD64" s="17">
        <v>67</v>
      </c>
      <c r="AE64" s="64">
        <v>9.9999999999999994E-12</v>
      </c>
      <c r="AF64" s="17" t="s">
        <v>634</v>
      </c>
      <c r="AG64" s="10" t="s">
        <v>635</v>
      </c>
      <c r="AH64" s="10">
        <v>89.4</v>
      </c>
      <c r="AI64" s="19">
        <v>4.0000000000000003E-18</v>
      </c>
      <c r="AJ64" s="10" t="s">
        <v>636</v>
      </c>
      <c r="AK64" s="10" t="s">
        <v>637</v>
      </c>
      <c r="AL64" s="10">
        <v>77.8</v>
      </c>
      <c r="AM64" s="19">
        <v>2.9999999999999998E-13</v>
      </c>
      <c r="AN64" s="10" t="s">
        <v>638</v>
      </c>
      <c r="AO64" s="10" t="s">
        <v>639</v>
      </c>
      <c r="AP64" s="10">
        <v>82.8</v>
      </c>
      <c r="AQ64" s="19">
        <v>1E-14</v>
      </c>
      <c r="AR64" s="10" t="s">
        <v>640</v>
      </c>
      <c r="AS64" s="10" t="s">
        <v>641</v>
      </c>
      <c r="AT64" s="10">
        <v>679</v>
      </c>
      <c r="AU64" s="10">
        <v>0</v>
      </c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</row>
    <row r="65" spans="1:680" s="50" customFormat="1" ht="15" customHeight="1" x14ac:dyDescent="0.2">
      <c r="A65" s="105"/>
      <c r="B65" s="84" t="s">
        <v>643</v>
      </c>
      <c r="C65" s="13">
        <v>6</v>
      </c>
      <c r="D65" s="13">
        <v>1320</v>
      </c>
      <c r="E65" s="13">
        <v>1</v>
      </c>
      <c r="F65" s="13">
        <v>439</v>
      </c>
      <c r="G65" s="11" t="s">
        <v>545</v>
      </c>
      <c r="H65" s="87"/>
      <c r="I65" s="11"/>
      <c r="J65" s="87"/>
      <c r="K65" s="11"/>
      <c r="L65" s="11"/>
      <c r="M65" s="11"/>
      <c r="N65" s="11"/>
      <c r="O65" s="87"/>
      <c r="P65" s="11"/>
      <c r="Q65" s="87"/>
      <c r="R65" s="87"/>
      <c r="S65" s="11"/>
      <c r="T65" s="87"/>
      <c r="U65" s="11"/>
      <c r="V65" s="11"/>
      <c r="W65" s="11" t="s">
        <v>642</v>
      </c>
      <c r="X65" s="14" t="s">
        <v>646</v>
      </c>
      <c r="Y65" s="29" t="s">
        <v>644</v>
      </c>
      <c r="Z65" s="29">
        <v>221</v>
      </c>
      <c r="AA65" s="63">
        <v>1.49E-64</v>
      </c>
      <c r="AB65" s="29" t="s">
        <v>645</v>
      </c>
      <c r="AC65" s="17" t="s">
        <v>647</v>
      </c>
      <c r="AD65" s="17">
        <v>45.4</v>
      </c>
      <c r="AE65" s="64">
        <v>2.0000000000000001E-4</v>
      </c>
      <c r="AF65" s="17" t="s">
        <v>648</v>
      </c>
      <c r="AG65" s="10" t="s">
        <v>649</v>
      </c>
      <c r="AH65" s="10">
        <v>221</v>
      </c>
      <c r="AI65" s="19">
        <v>4.9999999999999999E-67</v>
      </c>
      <c r="AJ65" s="10" t="s">
        <v>645</v>
      </c>
      <c r="AK65" s="10" t="s">
        <v>650</v>
      </c>
      <c r="AL65" s="10">
        <v>160</v>
      </c>
      <c r="AM65" s="19">
        <v>6.9999999999999999E-43</v>
      </c>
      <c r="AN65" s="10" t="s">
        <v>651</v>
      </c>
      <c r="AO65" s="10" t="s">
        <v>652</v>
      </c>
      <c r="AP65" s="10">
        <v>56.2</v>
      </c>
      <c r="AQ65" s="19">
        <v>9.0000000000000002E-6</v>
      </c>
      <c r="AR65" s="10" t="s">
        <v>653</v>
      </c>
      <c r="AS65" s="10" t="s">
        <v>654</v>
      </c>
      <c r="AT65" s="10">
        <v>614</v>
      </c>
      <c r="AU65" s="10">
        <v>0</v>
      </c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</row>
    <row r="66" spans="1:680" ht="15" customHeight="1" x14ac:dyDescent="0.2">
      <c r="A66" s="105"/>
      <c r="B66" s="84" t="s">
        <v>655</v>
      </c>
      <c r="C66" s="12">
        <v>5</v>
      </c>
      <c r="D66" s="12">
        <v>1897</v>
      </c>
      <c r="E66" s="12">
        <v>2</v>
      </c>
      <c r="F66" s="12">
        <v>622</v>
      </c>
      <c r="G66" s="11" t="s">
        <v>545</v>
      </c>
      <c r="H66" s="87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46" t="s">
        <v>170</v>
      </c>
      <c r="Y66" s="29" t="s">
        <v>656</v>
      </c>
      <c r="Z66" s="29">
        <v>67.8</v>
      </c>
      <c r="AA66" s="63">
        <v>1.9399999999999998E-8</v>
      </c>
      <c r="AB66" s="29" t="s">
        <v>657</v>
      </c>
      <c r="AC66" s="17" t="s">
        <v>658</v>
      </c>
      <c r="AD66" s="17">
        <v>39.700000000000003</v>
      </c>
      <c r="AE66" s="17">
        <v>2.7E-2</v>
      </c>
      <c r="AF66" s="17" t="s">
        <v>659</v>
      </c>
      <c r="AG66" s="10" t="s">
        <v>660</v>
      </c>
      <c r="AH66" s="10">
        <v>65.900000000000006</v>
      </c>
      <c r="AI66" s="19">
        <v>3E-10</v>
      </c>
      <c r="AJ66" s="10" t="s">
        <v>661</v>
      </c>
      <c r="AK66" s="10" t="s">
        <v>662</v>
      </c>
      <c r="AL66" s="10">
        <v>63.5</v>
      </c>
      <c r="AM66" s="19">
        <v>1E-8</v>
      </c>
      <c r="AN66" s="10" t="s">
        <v>663</v>
      </c>
      <c r="AO66" s="10" t="s">
        <v>664</v>
      </c>
      <c r="AP66" s="10">
        <v>46.6</v>
      </c>
      <c r="AQ66" s="10">
        <v>0.01</v>
      </c>
      <c r="AR66" s="10" t="s">
        <v>665</v>
      </c>
      <c r="AS66" s="10" t="s">
        <v>666</v>
      </c>
      <c r="AT66" s="10">
        <v>607</v>
      </c>
      <c r="AU66" s="10">
        <v>0</v>
      </c>
      <c r="AV66" s="62"/>
      <c r="AW66" s="62"/>
      <c r="DF66" s="10"/>
      <c r="DG66" s="10"/>
      <c r="DH66" s="10"/>
      <c r="DI66" s="10"/>
      <c r="DJ66" s="10"/>
      <c r="DK66" s="10"/>
      <c r="DL66" s="10"/>
      <c r="DM66" s="10"/>
    </row>
    <row r="67" spans="1:680" s="50" customFormat="1" ht="15" customHeight="1" x14ac:dyDescent="0.2">
      <c r="A67" s="105"/>
      <c r="B67" s="84" t="s">
        <v>668</v>
      </c>
      <c r="C67" s="12">
        <v>7</v>
      </c>
      <c r="D67" s="12">
        <v>2084</v>
      </c>
      <c r="E67" s="12">
        <v>2</v>
      </c>
      <c r="F67" s="12">
        <v>413</v>
      </c>
      <c r="G67" s="11" t="s">
        <v>545</v>
      </c>
      <c r="H67" s="87"/>
      <c r="I67" s="87"/>
      <c r="J67" s="87"/>
      <c r="K67" s="87"/>
      <c r="L67" s="11"/>
      <c r="M67" s="87"/>
      <c r="N67" s="11"/>
      <c r="O67" s="87"/>
      <c r="P67" s="87"/>
      <c r="Q67" s="87"/>
      <c r="R67" s="87"/>
      <c r="S67" s="87"/>
      <c r="T67" s="87"/>
      <c r="U67" s="11"/>
      <c r="V67" s="11"/>
      <c r="W67" s="11" t="s">
        <v>667</v>
      </c>
      <c r="X67" s="14" t="s">
        <v>559</v>
      </c>
      <c r="Y67" s="29" t="s">
        <v>669</v>
      </c>
      <c r="Z67" s="29">
        <v>243</v>
      </c>
      <c r="AA67" s="63">
        <v>1.36E-73</v>
      </c>
      <c r="AB67" s="29" t="s">
        <v>670</v>
      </c>
      <c r="AC67" s="17" t="s">
        <v>671</v>
      </c>
      <c r="AD67" s="17">
        <v>144</v>
      </c>
      <c r="AE67" s="64">
        <v>9.0000000000000002E-39</v>
      </c>
      <c r="AF67" s="17" t="s">
        <v>672</v>
      </c>
      <c r="AG67" s="10" t="s">
        <v>673</v>
      </c>
      <c r="AH67" s="10">
        <v>243</v>
      </c>
      <c r="AI67" s="19">
        <v>3.9999999999999997E-76</v>
      </c>
      <c r="AJ67" s="10" t="s">
        <v>670</v>
      </c>
      <c r="AK67" s="10" t="s">
        <v>674</v>
      </c>
      <c r="AL67" s="10">
        <v>241</v>
      </c>
      <c r="AM67" s="19">
        <v>1E-73</v>
      </c>
      <c r="AN67" s="10" t="s">
        <v>675</v>
      </c>
      <c r="AO67" s="10" t="s">
        <v>676</v>
      </c>
      <c r="AP67" s="10">
        <v>187</v>
      </c>
      <c r="AQ67" s="19">
        <v>2.0000000000000001E-53</v>
      </c>
      <c r="AR67" s="10" t="s">
        <v>677</v>
      </c>
      <c r="AS67" s="10" t="s">
        <v>678</v>
      </c>
      <c r="AT67" s="10">
        <v>454</v>
      </c>
      <c r="AU67" s="19">
        <v>1E-155</v>
      </c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</row>
    <row r="68" spans="1:680" s="50" customFormat="1" ht="15" customHeight="1" x14ac:dyDescent="0.2">
      <c r="A68" s="105"/>
      <c r="B68" s="84" t="s">
        <v>680</v>
      </c>
      <c r="C68" s="12">
        <v>8</v>
      </c>
      <c r="D68" s="12">
        <v>1681</v>
      </c>
      <c r="E68" s="12">
        <v>8</v>
      </c>
      <c r="F68" s="12">
        <v>520</v>
      </c>
      <c r="G68" s="11" t="s">
        <v>545</v>
      </c>
      <c r="H68" s="87"/>
      <c r="I68" s="87"/>
      <c r="J68" s="11"/>
      <c r="K68" s="87"/>
      <c r="L68" s="11"/>
      <c r="M68" s="87"/>
      <c r="N68" s="11"/>
      <c r="O68" s="87"/>
      <c r="P68" s="87"/>
      <c r="Q68" s="87"/>
      <c r="R68" s="87"/>
      <c r="S68" s="87"/>
      <c r="T68" s="11"/>
      <c r="U68" s="11"/>
      <c r="V68" s="87"/>
      <c r="W68" s="11" t="s">
        <v>679</v>
      </c>
      <c r="X68" s="14" t="s">
        <v>559</v>
      </c>
      <c r="Y68" s="29" t="s">
        <v>681</v>
      </c>
      <c r="Z68" s="29">
        <v>245</v>
      </c>
      <c r="AA68" s="63">
        <v>6.0199999999999998E-72</v>
      </c>
      <c r="AB68" s="29" t="s">
        <v>682</v>
      </c>
      <c r="AC68" s="17" t="s">
        <v>588</v>
      </c>
      <c r="AD68" s="17">
        <v>107</v>
      </c>
      <c r="AE68" s="64">
        <v>9.9999999999999992E-25</v>
      </c>
      <c r="AF68" s="17" t="s">
        <v>589</v>
      </c>
      <c r="AG68" s="10" t="s">
        <v>683</v>
      </c>
      <c r="AH68" s="10">
        <v>224</v>
      </c>
      <c r="AI68" s="19">
        <v>9.9999999999999998E-67</v>
      </c>
      <c r="AJ68" s="10" t="s">
        <v>684</v>
      </c>
      <c r="AK68" s="10" t="s">
        <v>685</v>
      </c>
      <c r="AL68" s="10">
        <v>245</v>
      </c>
      <c r="AM68" s="19">
        <v>2E-73</v>
      </c>
      <c r="AN68" s="10" t="s">
        <v>682</v>
      </c>
      <c r="AO68" s="10" t="s">
        <v>686</v>
      </c>
      <c r="AP68" s="10">
        <v>202</v>
      </c>
      <c r="AQ68" s="19">
        <v>5.0000000000000002E-57</v>
      </c>
      <c r="AR68" s="10" t="s">
        <v>687</v>
      </c>
      <c r="AS68" s="10" t="s">
        <v>688</v>
      </c>
      <c r="AT68" s="10">
        <v>191</v>
      </c>
      <c r="AU68" s="19">
        <v>6.9999999999999996E-54</v>
      </c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</row>
    <row r="69" spans="1:680" s="50" customFormat="1" ht="15" customHeight="1" x14ac:dyDescent="0.2">
      <c r="A69" s="105"/>
      <c r="B69" s="84" t="s">
        <v>690</v>
      </c>
      <c r="C69" s="12">
        <v>5</v>
      </c>
      <c r="D69" s="12">
        <v>1299</v>
      </c>
      <c r="E69" s="12">
        <v>3</v>
      </c>
      <c r="F69" s="12">
        <v>424</v>
      </c>
      <c r="G69" s="11" t="s">
        <v>545</v>
      </c>
      <c r="H69" s="87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 t="s">
        <v>689</v>
      </c>
      <c r="X69" s="14" t="s">
        <v>170</v>
      </c>
      <c r="Y69" s="29" t="s">
        <v>691</v>
      </c>
      <c r="Z69" s="29">
        <v>133</v>
      </c>
      <c r="AA69" s="63">
        <v>6.8900000000000003E-32</v>
      </c>
      <c r="AB69" s="29" t="s">
        <v>692</v>
      </c>
      <c r="AC69" s="17" t="s">
        <v>693</v>
      </c>
      <c r="AD69" s="17">
        <v>78.2</v>
      </c>
      <c r="AE69" s="64">
        <v>5.9999999999999997E-15</v>
      </c>
      <c r="AF69" s="17" t="s">
        <v>694</v>
      </c>
      <c r="AG69" s="10" t="s">
        <v>695</v>
      </c>
      <c r="AH69" s="10">
        <v>127</v>
      </c>
      <c r="AI69" s="19">
        <v>8.0000000000000007E-31</v>
      </c>
      <c r="AJ69" s="10" t="s">
        <v>696</v>
      </c>
      <c r="AK69" s="10" t="s">
        <v>697</v>
      </c>
      <c r="AL69" s="10">
        <v>133</v>
      </c>
      <c r="AM69" s="19">
        <v>3.0000000000000002E-33</v>
      </c>
      <c r="AN69" s="10" t="s">
        <v>692</v>
      </c>
      <c r="AO69" s="10" t="s">
        <v>698</v>
      </c>
      <c r="AP69" s="10">
        <v>110</v>
      </c>
      <c r="AQ69" s="19">
        <v>4.9999999999999998E-24</v>
      </c>
      <c r="AR69" s="10" t="s">
        <v>699</v>
      </c>
      <c r="AS69" s="10" t="s">
        <v>700</v>
      </c>
      <c r="AT69" s="10">
        <v>278</v>
      </c>
      <c r="AU69" s="19">
        <v>1.0000000000000001E-86</v>
      </c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</row>
    <row r="70" spans="1:680" s="50" customFormat="1" ht="15" customHeight="1" x14ac:dyDescent="0.2">
      <c r="A70" s="105"/>
      <c r="B70" s="53" t="s">
        <v>702</v>
      </c>
      <c r="C70" s="13">
        <v>6</v>
      </c>
      <c r="D70" s="13">
        <v>1710</v>
      </c>
      <c r="E70" s="13">
        <v>1</v>
      </c>
      <c r="F70" s="13">
        <v>569</v>
      </c>
      <c r="G70" s="11" t="s">
        <v>545</v>
      </c>
      <c r="H70" s="87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0" t="s">
        <v>701</v>
      </c>
      <c r="X70" s="14" t="s">
        <v>559</v>
      </c>
      <c r="Y70" s="29" t="s">
        <v>703</v>
      </c>
      <c r="Z70" s="29">
        <v>169</v>
      </c>
      <c r="AA70" s="63">
        <v>1.4700000000000001E-43</v>
      </c>
      <c r="AB70" s="29" t="s">
        <v>704</v>
      </c>
      <c r="AC70" s="17" t="s">
        <v>570</v>
      </c>
      <c r="AD70" s="17">
        <v>87.4</v>
      </c>
      <c r="AE70" s="64">
        <v>1.0000000000000001E-17</v>
      </c>
      <c r="AF70" s="17" t="s">
        <v>571</v>
      </c>
      <c r="AG70" s="10" t="s">
        <v>705</v>
      </c>
      <c r="AH70" s="10">
        <v>169</v>
      </c>
      <c r="AI70" s="19">
        <v>4.9999999999999999E-46</v>
      </c>
      <c r="AJ70" s="10" t="s">
        <v>704</v>
      </c>
      <c r="AK70" s="10" t="s">
        <v>706</v>
      </c>
      <c r="AL70" s="10">
        <v>140</v>
      </c>
      <c r="AM70" s="19">
        <v>3.9999999999999997E-34</v>
      </c>
      <c r="AN70" s="10" t="s">
        <v>707</v>
      </c>
      <c r="AO70" s="10" t="s">
        <v>708</v>
      </c>
      <c r="AP70" s="10">
        <v>121</v>
      </c>
      <c r="AQ70" s="19">
        <v>1E-27</v>
      </c>
      <c r="AR70" s="10" t="s">
        <v>709</v>
      </c>
      <c r="AS70" s="10" t="s">
        <v>710</v>
      </c>
      <c r="AT70" s="10">
        <v>727</v>
      </c>
      <c r="AU70" s="10">
        <v>0</v>
      </c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</row>
    <row r="71" spans="1:680" s="50" customFormat="1" ht="15" customHeight="1" x14ac:dyDescent="0.2">
      <c r="A71" s="105"/>
      <c r="B71" s="84" t="s">
        <v>712</v>
      </c>
      <c r="C71" s="12">
        <v>7</v>
      </c>
      <c r="D71" s="12">
        <v>1665</v>
      </c>
      <c r="E71" s="12">
        <v>4</v>
      </c>
      <c r="F71" s="12">
        <v>362</v>
      </c>
      <c r="G71" s="11" t="s">
        <v>545</v>
      </c>
      <c r="H71" s="87"/>
      <c r="I71" s="87"/>
      <c r="J71" s="87"/>
      <c r="K71" s="87"/>
      <c r="L71" s="11"/>
      <c r="M71" s="87"/>
      <c r="N71" s="11"/>
      <c r="O71" s="87"/>
      <c r="P71" s="11"/>
      <c r="Q71" s="87"/>
      <c r="R71" s="87"/>
      <c r="S71" s="87"/>
      <c r="T71" s="87"/>
      <c r="U71" s="11"/>
      <c r="V71" s="11"/>
      <c r="W71" s="11" t="s">
        <v>711</v>
      </c>
      <c r="X71" s="14" t="s">
        <v>715</v>
      </c>
      <c r="Y71" s="29" t="s">
        <v>713</v>
      </c>
      <c r="Z71" s="29">
        <v>270</v>
      </c>
      <c r="AA71" s="63">
        <v>7.6099999999999997E-84</v>
      </c>
      <c r="AB71" s="29" t="s">
        <v>714</v>
      </c>
      <c r="AC71" s="17" t="s">
        <v>71</v>
      </c>
      <c r="AD71" s="17">
        <v>98.6</v>
      </c>
      <c r="AE71" s="64">
        <v>7.9999999999999997E-23</v>
      </c>
      <c r="AF71" s="17" t="s">
        <v>716</v>
      </c>
      <c r="AG71" s="10" t="s">
        <v>717</v>
      </c>
      <c r="AH71" s="10">
        <v>270</v>
      </c>
      <c r="AI71" s="19">
        <v>2.0000000000000002E-86</v>
      </c>
      <c r="AJ71" s="10" t="s">
        <v>714</v>
      </c>
      <c r="AK71" s="10" t="s">
        <v>718</v>
      </c>
      <c r="AL71" s="10">
        <v>258</v>
      </c>
      <c r="AM71" s="19">
        <v>1.9999999999999999E-81</v>
      </c>
      <c r="AN71" s="10" t="s">
        <v>719</v>
      </c>
      <c r="AO71" s="10" t="s">
        <v>720</v>
      </c>
      <c r="AP71" s="10">
        <v>234</v>
      </c>
      <c r="AQ71" s="19">
        <v>9.9999999999999992E-72</v>
      </c>
      <c r="AR71" s="10" t="s">
        <v>721</v>
      </c>
      <c r="AS71" s="10" t="s">
        <v>722</v>
      </c>
      <c r="AT71" s="10">
        <v>399</v>
      </c>
      <c r="AU71" s="19">
        <v>5.0000000000000002E-136</v>
      </c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</row>
    <row r="72" spans="1:680" ht="15" customHeight="1" x14ac:dyDescent="0.2">
      <c r="A72" s="105"/>
      <c r="B72" s="84" t="s">
        <v>723</v>
      </c>
      <c r="C72" s="12">
        <v>6</v>
      </c>
      <c r="D72" s="12">
        <v>2711</v>
      </c>
      <c r="E72" s="12">
        <v>3</v>
      </c>
      <c r="F72" s="12">
        <v>798</v>
      </c>
      <c r="G72" s="11" t="s">
        <v>545</v>
      </c>
      <c r="H72" s="87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46" t="s">
        <v>170</v>
      </c>
      <c r="Y72" s="29" t="s">
        <v>724</v>
      </c>
      <c r="Z72" s="29">
        <v>108</v>
      </c>
      <c r="AA72" s="63">
        <v>4.7499999999999997E-22</v>
      </c>
      <c r="AB72" s="29" t="s">
        <v>725</v>
      </c>
      <c r="AC72" s="17" t="s">
        <v>71</v>
      </c>
      <c r="AD72" s="17">
        <v>37.4</v>
      </c>
      <c r="AE72" s="17">
        <v>0.18</v>
      </c>
      <c r="AF72" s="17" t="s">
        <v>726</v>
      </c>
      <c r="AG72" s="10" t="s">
        <v>727</v>
      </c>
      <c r="AH72" s="10">
        <v>97.4</v>
      </c>
      <c r="AI72" s="19">
        <v>1.9999999999999999E-20</v>
      </c>
      <c r="AJ72" s="10" t="s">
        <v>728</v>
      </c>
      <c r="AK72" s="10" t="s">
        <v>729</v>
      </c>
      <c r="AL72" s="10">
        <v>59.7</v>
      </c>
      <c r="AM72" s="19">
        <v>4.9999999999999998E-7</v>
      </c>
      <c r="AN72" s="10" t="s">
        <v>730</v>
      </c>
      <c r="AO72" s="10" t="s">
        <v>731</v>
      </c>
      <c r="AP72" s="10">
        <v>46.2</v>
      </c>
      <c r="AQ72" s="10">
        <v>2.7E-2</v>
      </c>
      <c r="AR72" s="10" t="s">
        <v>732</v>
      </c>
      <c r="AS72" s="10" t="s">
        <v>733</v>
      </c>
      <c r="AT72" s="10">
        <v>576</v>
      </c>
      <c r="AU72" s="10">
        <v>0</v>
      </c>
      <c r="AV72" s="62"/>
      <c r="AW72" s="62"/>
      <c r="DF72" s="10"/>
      <c r="DG72" s="10"/>
      <c r="DH72" s="10"/>
      <c r="DI72" s="10"/>
      <c r="DJ72" s="10"/>
      <c r="DK72" s="10"/>
      <c r="DL72" s="10"/>
      <c r="DM72" s="10"/>
    </row>
    <row r="73" spans="1:680" s="52" customFormat="1" ht="15" customHeight="1" x14ac:dyDescent="0.2">
      <c r="A73" s="105"/>
      <c r="B73" s="52" t="s">
        <v>734</v>
      </c>
      <c r="C73" s="23">
        <v>7</v>
      </c>
      <c r="D73" s="23">
        <v>1083</v>
      </c>
      <c r="E73" s="23">
        <v>1</v>
      </c>
      <c r="F73" s="23">
        <v>360</v>
      </c>
      <c r="G73" s="21" t="s">
        <v>545</v>
      </c>
      <c r="H73" s="88"/>
      <c r="I73" s="21"/>
      <c r="J73" s="21"/>
      <c r="K73" s="21"/>
      <c r="L73" s="21"/>
      <c r="M73" s="21"/>
      <c r="N73" s="21"/>
      <c r="O73" s="88"/>
      <c r="P73" s="21"/>
      <c r="Q73" s="21"/>
      <c r="R73" s="21"/>
      <c r="S73" s="21"/>
      <c r="T73" s="21"/>
      <c r="U73" s="21"/>
      <c r="V73" s="21"/>
      <c r="W73" s="20"/>
      <c r="X73" s="31" t="s">
        <v>170</v>
      </c>
      <c r="Y73" s="65" t="s">
        <v>735</v>
      </c>
      <c r="Z73" s="65">
        <v>103</v>
      </c>
      <c r="AA73" s="66">
        <v>1.7999999999999999E-21</v>
      </c>
      <c r="AB73" s="65" t="s">
        <v>736</v>
      </c>
      <c r="AC73" s="25" t="s">
        <v>737</v>
      </c>
      <c r="AD73" s="25">
        <v>59.3</v>
      </c>
      <c r="AE73" s="67">
        <v>5.0000000000000001E-9</v>
      </c>
      <c r="AF73" s="25" t="s">
        <v>738</v>
      </c>
      <c r="AG73" s="20" t="s">
        <v>739</v>
      </c>
      <c r="AH73" s="20">
        <v>103</v>
      </c>
      <c r="AI73" s="26">
        <v>5.9999999999999999E-24</v>
      </c>
      <c r="AJ73" s="20" t="s">
        <v>736</v>
      </c>
      <c r="AK73" s="20" t="s">
        <v>740</v>
      </c>
      <c r="AL73" s="20">
        <v>55.5</v>
      </c>
      <c r="AM73" s="26">
        <v>1.9999999999999999E-6</v>
      </c>
      <c r="AN73" s="20" t="s">
        <v>741</v>
      </c>
      <c r="AO73" s="20" t="s">
        <v>742</v>
      </c>
      <c r="AP73" s="20">
        <v>80.099999999999994</v>
      </c>
      <c r="AQ73" s="26">
        <v>4E-14</v>
      </c>
      <c r="AR73" s="20" t="s">
        <v>743</v>
      </c>
      <c r="AS73" s="20" t="s">
        <v>744</v>
      </c>
      <c r="AT73" s="20">
        <v>433</v>
      </c>
      <c r="AU73" s="26">
        <v>3.9999999999999998E-151</v>
      </c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  <c r="VM73" s="53"/>
      <c r="VN73" s="53"/>
      <c r="VO73" s="53"/>
      <c r="VP73" s="53"/>
      <c r="VQ73" s="53"/>
      <c r="VR73" s="53"/>
      <c r="VS73" s="53"/>
      <c r="VT73" s="53"/>
      <c r="VU73" s="53"/>
      <c r="VV73" s="53"/>
      <c r="VW73" s="53"/>
      <c r="VX73" s="53"/>
      <c r="VY73" s="53"/>
      <c r="VZ73" s="53"/>
      <c r="WA73" s="53"/>
      <c r="WB73" s="53"/>
      <c r="WC73" s="53"/>
      <c r="WD73" s="53"/>
      <c r="WE73" s="53"/>
      <c r="WF73" s="53"/>
      <c r="WG73" s="53"/>
      <c r="WH73" s="53"/>
      <c r="WI73" s="53"/>
      <c r="WJ73" s="53"/>
      <c r="WK73" s="53"/>
      <c r="WL73" s="53"/>
      <c r="WM73" s="53"/>
      <c r="WN73" s="53"/>
      <c r="WO73" s="53"/>
      <c r="WP73" s="53"/>
      <c r="WQ73" s="53"/>
      <c r="WR73" s="53"/>
      <c r="WS73" s="53"/>
      <c r="WT73" s="53"/>
      <c r="WU73" s="53"/>
      <c r="WV73" s="53"/>
      <c r="WW73" s="53"/>
      <c r="WX73" s="53"/>
      <c r="WY73" s="53"/>
      <c r="WZ73" s="53"/>
      <c r="XA73" s="53"/>
      <c r="XB73" s="53"/>
      <c r="XC73" s="53"/>
      <c r="XD73" s="53"/>
      <c r="XE73" s="53"/>
      <c r="XF73" s="53"/>
      <c r="XG73" s="53"/>
      <c r="XH73" s="53"/>
      <c r="XI73" s="53"/>
      <c r="XJ73" s="53"/>
      <c r="XK73" s="53"/>
      <c r="XL73" s="53"/>
      <c r="XM73" s="53"/>
      <c r="XN73" s="53"/>
      <c r="XO73" s="53"/>
      <c r="XP73" s="53"/>
      <c r="XQ73" s="53"/>
      <c r="XR73" s="53"/>
      <c r="XS73" s="53"/>
      <c r="XT73" s="53"/>
      <c r="XU73" s="53"/>
      <c r="XV73" s="53"/>
      <c r="XW73" s="53"/>
      <c r="XX73" s="53"/>
      <c r="XY73" s="53"/>
      <c r="XZ73" s="53"/>
      <c r="YA73" s="53"/>
      <c r="YB73" s="53"/>
      <c r="YC73" s="53"/>
      <c r="YD73" s="53"/>
      <c r="YE73" s="53"/>
      <c r="YF73" s="53"/>
      <c r="YG73" s="53"/>
      <c r="YH73" s="53"/>
      <c r="YI73" s="53"/>
      <c r="YJ73" s="53"/>
      <c r="YK73" s="53"/>
      <c r="YL73" s="53"/>
      <c r="YM73" s="53"/>
      <c r="YN73" s="53"/>
      <c r="YO73" s="53"/>
      <c r="YP73" s="53"/>
      <c r="YQ73" s="53"/>
      <c r="YR73" s="53"/>
      <c r="YS73" s="53"/>
      <c r="YT73" s="53"/>
      <c r="YU73" s="53"/>
      <c r="YV73" s="53"/>
      <c r="YW73" s="53"/>
      <c r="YX73" s="53"/>
      <c r="YY73" s="53"/>
      <c r="YZ73" s="53"/>
      <c r="ZA73" s="53"/>
      <c r="ZB73" s="53"/>
      <c r="ZC73" s="53"/>
      <c r="ZD73" s="53"/>
    </row>
    <row r="74" spans="1:680" s="50" customFormat="1" ht="15" customHeight="1" x14ac:dyDescent="0.2">
      <c r="A74" s="105"/>
      <c r="B74" s="84" t="s">
        <v>746</v>
      </c>
      <c r="C74" s="13">
        <v>7</v>
      </c>
      <c r="D74" s="13">
        <v>1485</v>
      </c>
      <c r="E74" s="13">
        <v>1</v>
      </c>
      <c r="F74" s="13">
        <v>494</v>
      </c>
      <c r="G74" s="11" t="s">
        <v>747</v>
      </c>
      <c r="H74" s="87"/>
      <c r="I74" s="11"/>
      <c r="J74" s="87"/>
      <c r="K74" s="11"/>
      <c r="L74" s="11"/>
      <c r="M74" s="11"/>
      <c r="N74" s="11"/>
      <c r="O74" s="87"/>
      <c r="P74" s="11"/>
      <c r="Q74" s="87"/>
      <c r="R74" s="87"/>
      <c r="S74" s="11"/>
      <c r="T74" s="11"/>
      <c r="U74" s="11"/>
      <c r="V74" s="11"/>
      <c r="W74" s="11" t="s">
        <v>745</v>
      </c>
      <c r="X74" s="14" t="s">
        <v>170</v>
      </c>
      <c r="Y74" s="29" t="s">
        <v>748</v>
      </c>
      <c r="Z74" s="29">
        <v>162</v>
      </c>
      <c r="AA74" s="63">
        <v>3.8799999999999998E-41</v>
      </c>
      <c r="AB74" s="29" t="s">
        <v>749</v>
      </c>
      <c r="AC74" s="17" t="s">
        <v>647</v>
      </c>
      <c r="AD74" s="17">
        <v>45.4</v>
      </c>
      <c r="AE74" s="64">
        <v>2.9999999999999997E-4</v>
      </c>
      <c r="AF74" s="17" t="s">
        <v>750</v>
      </c>
      <c r="AG74" s="10" t="s">
        <v>751</v>
      </c>
      <c r="AH74" s="10">
        <v>162</v>
      </c>
      <c r="AI74" s="19">
        <v>1.0000000000000001E-43</v>
      </c>
      <c r="AJ74" s="10" t="s">
        <v>749</v>
      </c>
      <c r="AK74" s="10" t="s">
        <v>752</v>
      </c>
      <c r="AL74" s="10">
        <v>147</v>
      </c>
      <c r="AM74" s="19">
        <v>3.0000000000000002E-36</v>
      </c>
      <c r="AN74" s="10" t="s">
        <v>753</v>
      </c>
      <c r="AO74" s="10" t="s">
        <v>754</v>
      </c>
      <c r="AP74" s="10">
        <v>74.7</v>
      </c>
      <c r="AQ74" s="19">
        <v>3.9999999999999999E-12</v>
      </c>
      <c r="AR74" s="10" t="s">
        <v>755</v>
      </c>
      <c r="AS74" s="10" t="s">
        <v>756</v>
      </c>
      <c r="AT74" s="10">
        <v>650</v>
      </c>
      <c r="AU74" s="10">
        <v>0</v>
      </c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</row>
    <row r="75" spans="1:680" ht="15" customHeight="1" x14ac:dyDescent="0.2">
      <c r="A75" s="105"/>
      <c r="B75" s="84" t="s">
        <v>758</v>
      </c>
      <c r="C75" s="13">
        <v>7</v>
      </c>
      <c r="D75" s="13">
        <v>1476</v>
      </c>
      <c r="E75" s="13">
        <v>3</v>
      </c>
      <c r="F75" s="13">
        <v>491</v>
      </c>
      <c r="G75" s="11" t="s">
        <v>747</v>
      </c>
      <c r="H75" s="87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 t="s">
        <v>757</v>
      </c>
      <c r="X75" s="14" t="s">
        <v>535</v>
      </c>
      <c r="Y75" s="29" t="s">
        <v>759</v>
      </c>
      <c r="Z75" s="29">
        <v>70.900000000000006</v>
      </c>
      <c r="AA75" s="63">
        <v>1.85E-9</v>
      </c>
      <c r="AB75" s="29" t="s">
        <v>760</v>
      </c>
      <c r="AC75" s="17" t="s">
        <v>761</v>
      </c>
      <c r="AD75" s="17">
        <v>29.3</v>
      </c>
      <c r="AE75" s="17">
        <v>6.9</v>
      </c>
      <c r="AF75" s="17" t="s">
        <v>762</v>
      </c>
      <c r="AG75" s="10" t="s">
        <v>763</v>
      </c>
      <c r="AH75" s="10">
        <v>70.099999999999994</v>
      </c>
      <c r="AI75" s="19">
        <v>8.9999999999999996E-12</v>
      </c>
      <c r="AJ75" s="10" t="s">
        <v>764</v>
      </c>
      <c r="AK75" s="10" t="s">
        <v>765</v>
      </c>
      <c r="AL75" s="10">
        <v>70.900000000000006</v>
      </c>
      <c r="AM75" s="19">
        <v>7.0000000000000004E-11</v>
      </c>
      <c r="AN75" s="10" t="s">
        <v>760</v>
      </c>
      <c r="AO75" s="10" t="s">
        <v>766</v>
      </c>
      <c r="AP75" s="10">
        <v>40</v>
      </c>
      <c r="AQ75" s="10">
        <v>0.79</v>
      </c>
      <c r="AR75" s="10" t="s">
        <v>767</v>
      </c>
      <c r="AS75" s="10" t="s">
        <v>768</v>
      </c>
      <c r="AT75" s="10">
        <v>500</v>
      </c>
      <c r="AU75" s="19">
        <v>4.0000000000000002E-172</v>
      </c>
      <c r="AV75" s="62"/>
      <c r="AW75" s="62"/>
      <c r="DF75" s="10"/>
      <c r="DG75" s="10"/>
      <c r="DH75" s="10"/>
      <c r="DI75" s="10"/>
      <c r="DJ75" s="10"/>
      <c r="DK75" s="10"/>
      <c r="DL75" s="10"/>
      <c r="DM75" s="10"/>
    </row>
    <row r="76" spans="1:680" s="50" customFormat="1" ht="15" customHeight="1" x14ac:dyDescent="0.2">
      <c r="A76" s="105"/>
      <c r="B76" s="84" t="s">
        <v>770</v>
      </c>
      <c r="C76" s="12">
        <v>7</v>
      </c>
      <c r="D76" s="12">
        <v>1705</v>
      </c>
      <c r="E76" s="12">
        <v>2</v>
      </c>
      <c r="F76" s="12">
        <v>472</v>
      </c>
      <c r="G76" s="11" t="s">
        <v>747</v>
      </c>
      <c r="H76" s="87"/>
      <c r="I76" s="11"/>
      <c r="J76" s="87"/>
      <c r="K76" s="11"/>
      <c r="L76" s="11"/>
      <c r="M76" s="11"/>
      <c r="N76" s="11"/>
      <c r="O76" s="87"/>
      <c r="P76" s="11"/>
      <c r="Q76" s="87"/>
      <c r="R76" s="87"/>
      <c r="S76" s="11"/>
      <c r="T76" s="87"/>
      <c r="U76" s="11"/>
      <c r="V76" s="11"/>
      <c r="W76" s="11" t="s">
        <v>769</v>
      </c>
      <c r="X76" s="14" t="s">
        <v>170</v>
      </c>
      <c r="Y76" s="29" t="s">
        <v>771</v>
      </c>
      <c r="Z76" s="29">
        <v>118</v>
      </c>
      <c r="AA76" s="63">
        <v>2.5500000000000001E-25</v>
      </c>
      <c r="AB76" s="29" t="s">
        <v>772</v>
      </c>
      <c r="AC76" s="17" t="s">
        <v>647</v>
      </c>
      <c r="AD76" s="17">
        <v>49.3</v>
      </c>
      <c r="AE76" s="64">
        <v>7.9999999999999996E-6</v>
      </c>
      <c r="AF76" s="17" t="s">
        <v>773</v>
      </c>
      <c r="AG76" s="10" t="s">
        <v>774</v>
      </c>
      <c r="AH76" s="10">
        <v>118</v>
      </c>
      <c r="AI76" s="19">
        <v>7.9999999999999998E-28</v>
      </c>
      <c r="AJ76" s="10" t="s">
        <v>772</v>
      </c>
      <c r="AK76" s="10" t="s">
        <v>775</v>
      </c>
      <c r="AL76" s="10">
        <v>110</v>
      </c>
      <c r="AM76" s="19">
        <v>3.9999999999999997E-24</v>
      </c>
      <c r="AN76" s="10" t="s">
        <v>776</v>
      </c>
      <c r="AO76" s="10" t="s">
        <v>777</v>
      </c>
      <c r="AP76" s="10">
        <v>63.5</v>
      </c>
      <c r="AQ76" s="19">
        <v>2.9999999999999997E-8</v>
      </c>
      <c r="AR76" s="10" t="s">
        <v>778</v>
      </c>
      <c r="AS76" s="10" t="s">
        <v>779</v>
      </c>
      <c r="AT76" s="10">
        <v>702</v>
      </c>
      <c r="AU76" s="10">
        <v>0</v>
      </c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</row>
    <row r="77" spans="1:680" s="50" customFormat="1" ht="15" customHeight="1" x14ac:dyDescent="0.2">
      <c r="A77" s="105"/>
      <c r="B77" s="84" t="s">
        <v>781</v>
      </c>
      <c r="C77" s="12">
        <v>6</v>
      </c>
      <c r="D77" s="12">
        <v>1888</v>
      </c>
      <c r="E77" s="12">
        <v>3</v>
      </c>
      <c r="F77" s="12">
        <v>456</v>
      </c>
      <c r="G77" s="11" t="s">
        <v>747</v>
      </c>
      <c r="H77" s="87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 t="s">
        <v>780</v>
      </c>
      <c r="X77" s="14" t="s">
        <v>784</v>
      </c>
      <c r="Y77" s="29" t="s">
        <v>782</v>
      </c>
      <c r="Z77" s="29">
        <v>207</v>
      </c>
      <c r="AA77" s="63">
        <v>8.1899999999999999E-58</v>
      </c>
      <c r="AB77" s="29" t="s">
        <v>783</v>
      </c>
      <c r="AC77" s="17" t="s">
        <v>647</v>
      </c>
      <c r="AD77" s="17">
        <v>58.2</v>
      </c>
      <c r="AE77" s="64">
        <v>2E-8</v>
      </c>
      <c r="AF77" s="17" t="s">
        <v>648</v>
      </c>
      <c r="AG77" s="10" t="s">
        <v>785</v>
      </c>
      <c r="AH77" s="10">
        <v>207</v>
      </c>
      <c r="AI77" s="19">
        <v>3.0000000000000002E-60</v>
      </c>
      <c r="AJ77" s="10" t="s">
        <v>783</v>
      </c>
      <c r="AK77" s="10" t="s">
        <v>786</v>
      </c>
      <c r="AL77" s="10">
        <v>147</v>
      </c>
      <c r="AM77" s="19">
        <v>9.9999999999999994E-37</v>
      </c>
      <c r="AN77" s="10" t="s">
        <v>787</v>
      </c>
      <c r="AO77" s="10" t="s">
        <v>788</v>
      </c>
      <c r="AP77" s="10">
        <v>62.8</v>
      </c>
      <c r="AQ77" s="19">
        <v>5.9999999999999995E-8</v>
      </c>
      <c r="AR77" s="10" t="s">
        <v>789</v>
      </c>
      <c r="AS77" s="10" t="s">
        <v>790</v>
      </c>
      <c r="AT77" s="10">
        <v>493</v>
      </c>
      <c r="AU77" s="19">
        <v>2E-171</v>
      </c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</row>
    <row r="78" spans="1:680" s="50" customFormat="1" ht="15" customHeight="1" x14ac:dyDescent="0.2">
      <c r="A78" s="105"/>
      <c r="B78" s="53" t="s">
        <v>792</v>
      </c>
      <c r="C78" s="13">
        <v>7</v>
      </c>
      <c r="D78" s="13">
        <v>1431</v>
      </c>
      <c r="E78" s="13">
        <v>1</v>
      </c>
      <c r="F78" s="13">
        <v>476</v>
      </c>
      <c r="G78" s="11" t="s">
        <v>747</v>
      </c>
      <c r="H78" s="87"/>
      <c r="I78" s="11"/>
      <c r="J78" s="11"/>
      <c r="K78" s="11"/>
      <c r="L78" s="11"/>
      <c r="M78" s="11"/>
      <c r="N78" s="11"/>
      <c r="O78" s="87"/>
      <c r="P78" s="11"/>
      <c r="Q78" s="87"/>
      <c r="R78" s="87"/>
      <c r="S78" s="11"/>
      <c r="T78" s="11"/>
      <c r="U78" s="11"/>
      <c r="V78" s="11"/>
      <c r="W78" s="10" t="s">
        <v>791</v>
      </c>
      <c r="X78" s="44" t="s">
        <v>170</v>
      </c>
      <c r="Y78" s="29" t="s">
        <v>793</v>
      </c>
      <c r="Z78" s="29">
        <v>146</v>
      </c>
      <c r="AA78" s="63">
        <v>2.1299999999999999E-35</v>
      </c>
      <c r="AB78" s="29" t="s">
        <v>794</v>
      </c>
      <c r="AC78" s="17" t="s">
        <v>795</v>
      </c>
      <c r="AD78" s="17">
        <v>55.5</v>
      </c>
      <c r="AE78" s="64">
        <v>9.9999999999999995E-8</v>
      </c>
      <c r="AF78" s="17" t="s">
        <v>796</v>
      </c>
      <c r="AG78" s="10" t="s">
        <v>797</v>
      </c>
      <c r="AH78" s="10">
        <v>146</v>
      </c>
      <c r="AI78" s="19">
        <v>7.0000000000000003E-38</v>
      </c>
      <c r="AJ78" s="10" t="s">
        <v>794</v>
      </c>
      <c r="AK78" s="10" t="s">
        <v>798</v>
      </c>
      <c r="AL78" s="10">
        <v>117</v>
      </c>
      <c r="AM78" s="19">
        <v>6.9999999999999997E-26</v>
      </c>
      <c r="AN78" s="10" t="s">
        <v>799</v>
      </c>
      <c r="AO78" s="10" t="s">
        <v>800</v>
      </c>
      <c r="AP78" s="10">
        <v>94.7</v>
      </c>
      <c r="AQ78" s="19">
        <v>2.9999999999999998E-18</v>
      </c>
      <c r="AR78" s="10" t="s">
        <v>801</v>
      </c>
      <c r="AS78" s="10" t="s">
        <v>802</v>
      </c>
      <c r="AT78" s="10">
        <v>464</v>
      </c>
      <c r="AU78" s="19">
        <v>3E-158</v>
      </c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</row>
    <row r="79" spans="1:680" s="50" customFormat="1" ht="15" customHeight="1" x14ac:dyDescent="0.2">
      <c r="A79" s="105"/>
      <c r="B79" s="53" t="s">
        <v>804</v>
      </c>
      <c r="C79" s="13">
        <v>7</v>
      </c>
      <c r="D79" s="13">
        <v>1365</v>
      </c>
      <c r="E79" s="13">
        <v>1</v>
      </c>
      <c r="F79" s="13">
        <v>454</v>
      </c>
      <c r="G79" s="11" t="s">
        <v>747</v>
      </c>
      <c r="H79" s="87"/>
      <c r="I79" s="11"/>
      <c r="J79" s="11"/>
      <c r="K79" s="11"/>
      <c r="L79" s="11"/>
      <c r="M79" s="11"/>
      <c r="N79" s="11"/>
      <c r="O79" s="87"/>
      <c r="P79" s="11"/>
      <c r="Q79" s="87"/>
      <c r="R79" s="11"/>
      <c r="S79" s="11"/>
      <c r="T79" s="11"/>
      <c r="U79" s="11"/>
      <c r="V79" s="11"/>
      <c r="W79" s="10" t="s">
        <v>803</v>
      </c>
      <c r="X79" s="44" t="s">
        <v>170</v>
      </c>
      <c r="Y79" s="29" t="s">
        <v>805</v>
      </c>
      <c r="Z79" s="29">
        <v>173</v>
      </c>
      <c r="AA79" s="63">
        <v>3.2499999999999998E-46</v>
      </c>
      <c r="AB79" s="29" t="s">
        <v>806</v>
      </c>
      <c r="AC79" s="17" t="s">
        <v>807</v>
      </c>
      <c r="AD79" s="17">
        <v>47.4</v>
      </c>
      <c r="AE79" s="64">
        <v>6.0000000000000002E-5</v>
      </c>
      <c r="AF79" s="17" t="s">
        <v>808</v>
      </c>
      <c r="AG79" s="10" t="s">
        <v>809</v>
      </c>
      <c r="AH79" s="10">
        <v>173</v>
      </c>
      <c r="AI79" s="19">
        <v>9.9999999999999997E-49</v>
      </c>
      <c r="AJ79" s="10" t="s">
        <v>806</v>
      </c>
      <c r="AK79" s="10" t="s">
        <v>810</v>
      </c>
      <c r="AL79" s="10">
        <v>79.7</v>
      </c>
      <c r="AM79" s="19">
        <v>5.9999999999999997E-14</v>
      </c>
      <c r="AN79" s="10" t="s">
        <v>811</v>
      </c>
      <c r="AO79" s="10" t="s">
        <v>812</v>
      </c>
      <c r="AP79" s="10">
        <v>77.400000000000006</v>
      </c>
      <c r="AQ79" s="19">
        <v>8.0000000000000002E-13</v>
      </c>
      <c r="AR79" s="10" t="s">
        <v>813</v>
      </c>
      <c r="AS79" s="10" t="s">
        <v>814</v>
      </c>
      <c r="AT79" s="10">
        <v>749</v>
      </c>
      <c r="AU79" s="10">
        <v>0</v>
      </c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</row>
    <row r="80" spans="1:680" ht="15" customHeight="1" x14ac:dyDescent="0.2">
      <c r="A80" s="105"/>
      <c r="B80" s="84" t="s">
        <v>815</v>
      </c>
      <c r="C80" s="12">
        <v>7</v>
      </c>
      <c r="D80" s="12">
        <v>1404</v>
      </c>
      <c r="E80" s="12">
        <v>2</v>
      </c>
      <c r="F80" s="12">
        <v>457</v>
      </c>
      <c r="G80" s="11" t="s">
        <v>747</v>
      </c>
      <c r="H80" s="87"/>
      <c r="I80" s="11"/>
      <c r="J80" s="11"/>
      <c r="K80" s="11"/>
      <c r="L80" s="11"/>
      <c r="M80" s="11"/>
      <c r="N80" s="11"/>
      <c r="O80" s="87"/>
      <c r="P80" s="11"/>
      <c r="Q80" s="87"/>
      <c r="R80" s="11"/>
      <c r="S80" s="11"/>
      <c r="T80" s="11"/>
      <c r="U80" s="11"/>
      <c r="V80" s="11"/>
      <c r="W80" s="10" t="s">
        <v>803</v>
      </c>
      <c r="X80" s="14" t="s">
        <v>170</v>
      </c>
      <c r="Y80" s="29" t="s">
        <v>816</v>
      </c>
      <c r="Z80" s="29">
        <v>183</v>
      </c>
      <c r="AA80" s="63">
        <v>1.38E-49</v>
      </c>
      <c r="AB80" s="29" t="s">
        <v>817</v>
      </c>
      <c r="AC80" s="17" t="s">
        <v>818</v>
      </c>
      <c r="AD80" s="17">
        <v>35</v>
      </c>
      <c r="AE80" s="17">
        <v>0.5</v>
      </c>
      <c r="AF80" s="17" t="s">
        <v>819</v>
      </c>
      <c r="AG80" s="10" t="s">
        <v>820</v>
      </c>
      <c r="AH80" s="10">
        <v>183</v>
      </c>
      <c r="AI80" s="19">
        <v>4E-52</v>
      </c>
      <c r="AJ80" s="10" t="s">
        <v>817</v>
      </c>
      <c r="AK80" s="10" t="s">
        <v>765</v>
      </c>
      <c r="AL80" s="10">
        <v>77.8</v>
      </c>
      <c r="AM80" s="19">
        <v>4.0000000000000001E-13</v>
      </c>
      <c r="AN80" s="10" t="s">
        <v>821</v>
      </c>
      <c r="AO80" s="10" t="s">
        <v>800</v>
      </c>
      <c r="AP80" s="10">
        <v>54.3</v>
      </c>
      <c r="AQ80" s="19">
        <v>3.0000000000000001E-5</v>
      </c>
      <c r="AR80" s="10" t="s">
        <v>822</v>
      </c>
      <c r="AS80" s="10" t="s">
        <v>823</v>
      </c>
      <c r="AT80" s="10">
        <v>687</v>
      </c>
      <c r="AU80" s="10">
        <v>0</v>
      </c>
      <c r="AV80" s="62"/>
      <c r="AW80" s="62"/>
      <c r="DF80" s="10"/>
      <c r="DG80" s="10"/>
      <c r="DH80" s="10"/>
      <c r="DI80" s="10"/>
      <c r="DJ80" s="10"/>
      <c r="DK80" s="10"/>
      <c r="DL80" s="10"/>
      <c r="DM80" s="10"/>
    </row>
    <row r="81" spans="1:680" ht="15" customHeight="1" x14ac:dyDescent="0.2">
      <c r="A81" s="105"/>
      <c r="B81" s="84" t="s">
        <v>824</v>
      </c>
      <c r="C81" s="12">
        <v>7</v>
      </c>
      <c r="D81" s="12">
        <v>2062</v>
      </c>
      <c r="E81" s="12">
        <v>2</v>
      </c>
      <c r="F81" s="12">
        <v>568</v>
      </c>
      <c r="G81" s="11" t="s">
        <v>747</v>
      </c>
      <c r="H81" s="87"/>
      <c r="I81" s="11"/>
      <c r="J81" s="11"/>
      <c r="K81" s="11"/>
      <c r="L81" s="11"/>
      <c r="M81" s="11"/>
      <c r="N81" s="11"/>
      <c r="O81" s="87"/>
      <c r="P81" s="11"/>
      <c r="Q81" s="11"/>
      <c r="R81" s="11"/>
      <c r="S81" s="11"/>
      <c r="T81" s="11"/>
      <c r="U81" s="11"/>
      <c r="V81" s="11"/>
      <c r="W81" s="11" t="s">
        <v>803</v>
      </c>
      <c r="X81" s="14" t="s">
        <v>170</v>
      </c>
      <c r="Y81" s="29" t="s">
        <v>825</v>
      </c>
      <c r="Z81" s="29">
        <v>132</v>
      </c>
      <c r="AA81" s="63">
        <v>3.6200000000000002E-30</v>
      </c>
      <c r="AB81" s="29" t="s">
        <v>826</v>
      </c>
      <c r="AC81" s="17" t="s">
        <v>827</v>
      </c>
      <c r="AD81" s="17">
        <v>43.1</v>
      </c>
      <c r="AE81" s="17">
        <v>1E-3</v>
      </c>
      <c r="AF81" s="17" t="s">
        <v>828</v>
      </c>
      <c r="AG81" s="10" t="s">
        <v>829</v>
      </c>
      <c r="AH81" s="10">
        <v>132</v>
      </c>
      <c r="AI81" s="19">
        <v>1.0000000000000001E-32</v>
      </c>
      <c r="AJ81" s="10" t="s">
        <v>826</v>
      </c>
      <c r="AK81" s="10" t="s">
        <v>830</v>
      </c>
      <c r="AL81" s="10">
        <v>84.3</v>
      </c>
      <c r="AM81" s="19">
        <v>5E-15</v>
      </c>
      <c r="AN81" s="10" t="s">
        <v>831</v>
      </c>
      <c r="AO81" s="10" t="s">
        <v>832</v>
      </c>
      <c r="AP81" s="10">
        <v>52.4</v>
      </c>
      <c r="AQ81" s="19">
        <v>2.0000000000000001E-4</v>
      </c>
      <c r="AR81" s="10" t="s">
        <v>833</v>
      </c>
      <c r="AS81" s="10" t="s">
        <v>834</v>
      </c>
      <c r="AT81" s="10">
        <v>420</v>
      </c>
      <c r="AU81" s="19">
        <v>9.0000000000000005E-139</v>
      </c>
      <c r="AV81" s="62"/>
      <c r="AW81" s="62"/>
      <c r="DF81" s="10"/>
      <c r="DG81" s="10"/>
      <c r="DH81" s="10"/>
      <c r="DI81" s="10"/>
      <c r="DJ81" s="10"/>
      <c r="DK81" s="10"/>
      <c r="DL81" s="10"/>
      <c r="DM81" s="10"/>
    </row>
    <row r="82" spans="1:680" s="50" customFormat="1" ht="15" customHeight="1" x14ac:dyDescent="0.2">
      <c r="A82" s="105"/>
      <c r="B82" s="84" t="s">
        <v>835</v>
      </c>
      <c r="C82" s="13">
        <v>6</v>
      </c>
      <c r="D82" s="13">
        <v>1821</v>
      </c>
      <c r="E82" s="13">
        <v>1</v>
      </c>
      <c r="F82" s="13">
        <v>606</v>
      </c>
      <c r="G82" s="11" t="s">
        <v>747</v>
      </c>
      <c r="H82" s="87"/>
      <c r="I82" s="11"/>
      <c r="J82" s="11"/>
      <c r="K82" s="11"/>
      <c r="L82" s="11"/>
      <c r="M82" s="11"/>
      <c r="N82" s="11"/>
      <c r="O82" s="87"/>
      <c r="P82" s="11"/>
      <c r="Q82" s="11"/>
      <c r="R82" s="11"/>
      <c r="S82" s="11"/>
      <c r="T82" s="11"/>
      <c r="U82" s="11"/>
      <c r="V82" s="11"/>
      <c r="W82" s="11" t="s">
        <v>803</v>
      </c>
      <c r="X82" s="14" t="s">
        <v>170</v>
      </c>
      <c r="Y82" s="29" t="s">
        <v>836</v>
      </c>
      <c r="Z82" s="29">
        <v>189</v>
      </c>
      <c r="AA82" s="63">
        <v>3.1900000000000002E-50</v>
      </c>
      <c r="AB82" s="29" t="s">
        <v>837</v>
      </c>
      <c r="AC82" s="17" t="s">
        <v>838</v>
      </c>
      <c r="AD82" s="17">
        <v>52.4</v>
      </c>
      <c r="AE82" s="64">
        <v>1.9999999999999999E-6</v>
      </c>
      <c r="AF82" s="17" t="s">
        <v>839</v>
      </c>
      <c r="AG82" s="10" t="s">
        <v>840</v>
      </c>
      <c r="AH82" s="10">
        <v>172</v>
      </c>
      <c r="AI82" s="19">
        <v>9E-47</v>
      </c>
      <c r="AJ82" s="10" t="s">
        <v>841</v>
      </c>
      <c r="AK82" s="10" t="s">
        <v>842</v>
      </c>
      <c r="AL82" s="10">
        <v>98.2</v>
      </c>
      <c r="AM82" s="19">
        <v>7.0000000000000001E-20</v>
      </c>
      <c r="AN82" s="10" t="s">
        <v>843</v>
      </c>
      <c r="AO82" s="10" t="s">
        <v>800</v>
      </c>
      <c r="AP82" s="10">
        <v>63.9</v>
      </c>
      <c r="AQ82" s="19">
        <v>2E-8</v>
      </c>
      <c r="AR82" s="10" t="s">
        <v>844</v>
      </c>
      <c r="AS82" s="10" t="s">
        <v>845</v>
      </c>
      <c r="AT82" s="10">
        <v>662</v>
      </c>
      <c r="AU82" s="10">
        <v>0</v>
      </c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</row>
    <row r="83" spans="1:680" s="20" customFormat="1" ht="15" customHeight="1" x14ac:dyDescent="0.2">
      <c r="A83" s="105"/>
      <c r="B83" s="85" t="s">
        <v>846</v>
      </c>
      <c r="C83" s="22">
        <v>7</v>
      </c>
      <c r="D83" s="22">
        <v>1806</v>
      </c>
      <c r="E83" s="22">
        <v>3</v>
      </c>
      <c r="F83" s="22">
        <v>492</v>
      </c>
      <c r="G83" s="21" t="s">
        <v>747</v>
      </c>
      <c r="H83" s="88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4" t="s">
        <v>849</v>
      </c>
      <c r="Y83" s="65" t="s">
        <v>847</v>
      </c>
      <c r="Z83" s="65">
        <v>50.4</v>
      </c>
      <c r="AA83" s="65">
        <v>5.0000000000000001E-3</v>
      </c>
      <c r="AB83" s="65" t="s">
        <v>848</v>
      </c>
      <c r="AC83" s="25" t="s">
        <v>851</v>
      </c>
      <c r="AD83" s="25">
        <v>42</v>
      </c>
      <c r="AE83" s="25">
        <v>3.0000000000000001E-3</v>
      </c>
      <c r="AF83" s="25" t="s">
        <v>852</v>
      </c>
      <c r="AG83" s="20" t="s">
        <v>853</v>
      </c>
      <c r="AH83" s="20">
        <v>50.4</v>
      </c>
      <c r="AI83" s="26">
        <v>1.0000000000000001E-5</v>
      </c>
      <c r="AJ83" s="20" t="s">
        <v>848</v>
      </c>
      <c r="AK83" s="20" t="s">
        <v>775</v>
      </c>
      <c r="AL83" s="20">
        <v>47.8</v>
      </c>
      <c r="AM83" s="20">
        <v>1E-3</v>
      </c>
      <c r="AN83" s="20" t="s">
        <v>854</v>
      </c>
      <c r="AO83" s="20" t="s">
        <v>855</v>
      </c>
      <c r="AP83" s="20">
        <v>52</v>
      </c>
      <c r="AQ83" s="26">
        <v>2.0000000000000001E-4</v>
      </c>
      <c r="AR83" s="20" t="s">
        <v>856</v>
      </c>
      <c r="AS83" s="20" t="s">
        <v>857</v>
      </c>
      <c r="AT83" s="20">
        <v>614</v>
      </c>
      <c r="AU83" s="20">
        <v>0</v>
      </c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  <c r="PQ83" s="10"/>
      <c r="PR83" s="10"/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/>
      <c r="SA83" s="10"/>
      <c r="SB83" s="10"/>
      <c r="SC83" s="10"/>
      <c r="SD83" s="10"/>
      <c r="SE83" s="10"/>
      <c r="SF83" s="10"/>
      <c r="SG83" s="10"/>
      <c r="SH83" s="10"/>
      <c r="SI83" s="10"/>
      <c r="SJ83" s="10"/>
      <c r="SK83" s="10"/>
      <c r="SL83" s="10"/>
      <c r="SM83" s="10"/>
      <c r="SN83" s="10"/>
      <c r="SO83" s="10"/>
      <c r="SP83" s="10"/>
      <c r="SQ83" s="10"/>
      <c r="SR83" s="10"/>
      <c r="SS83" s="10"/>
      <c r="ST83" s="10"/>
      <c r="SU83" s="10"/>
      <c r="SV83" s="10"/>
      <c r="SW83" s="10"/>
      <c r="SX83" s="10"/>
      <c r="SY83" s="10"/>
      <c r="SZ83" s="10"/>
      <c r="TA83" s="10"/>
      <c r="TB83" s="10"/>
      <c r="TC83" s="10"/>
      <c r="TD83" s="10"/>
      <c r="TE83" s="10"/>
      <c r="TF83" s="10"/>
      <c r="TG83" s="10"/>
      <c r="TH83" s="10"/>
      <c r="TI83" s="10"/>
      <c r="TJ83" s="10"/>
      <c r="TK83" s="10"/>
      <c r="TL83" s="10"/>
      <c r="TM83" s="10"/>
      <c r="TN83" s="10"/>
      <c r="TO83" s="10"/>
      <c r="TP83" s="10"/>
      <c r="TQ83" s="10"/>
      <c r="TR83" s="10"/>
      <c r="TS83" s="10"/>
      <c r="TT83" s="10"/>
      <c r="TU83" s="10"/>
      <c r="TV83" s="10"/>
      <c r="TW83" s="10"/>
      <c r="TX83" s="10"/>
      <c r="TY83" s="10"/>
      <c r="TZ83" s="10"/>
      <c r="UA83" s="10"/>
      <c r="UB83" s="10"/>
      <c r="UC83" s="10"/>
      <c r="UD83" s="10"/>
      <c r="UE83" s="10"/>
      <c r="UF83" s="10"/>
      <c r="UG83" s="10"/>
      <c r="UH83" s="10"/>
      <c r="UI83" s="10"/>
      <c r="UJ83" s="10"/>
      <c r="UK83" s="10"/>
      <c r="UL83" s="10"/>
      <c r="UM83" s="10"/>
      <c r="UN83" s="10"/>
      <c r="UO83" s="10"/>
      <c r="UP83" s="10"/>
      <c r="UQ83" s="10"/>
      <c r="UR83" s="10"/>
      <c r="US83" s="10"/>
      <c r="UT83" s="10"/>
      <c r="UU83" s="10"/>
      <c r="UV83" s="10"/>
      <c r="UW83" s="10"/>
      <c r="UX83" s="10"/>
      <c r="UY83" s="10"/>
      <c r="UZ83" s="10"/>
      <c r="VA83" s="10"/>
      <c r="VB83" s="10"/>
      <c r="VC83" s="10"/>
      <c r="VD83" s="10"/>
      <c r="VE83" s="10"/>
      <c r="VF83" s="10"/>
      <c r="VG83" s="10"/>
      <c r="VH83" s="10"/>
      <c r="VI83" s="10"/>
      <c r="VJ83" s="10"/>
      <c r="VK83" s="10"/>
      <c r="VL83" s="10"/>
      <c r="VM83" s="10"/>
      <c r="VN83" s="10"/>
      <c r="VO83" s="10"/>
      <c r="VP83" s="10"/>
      <c r="VQ83" s="10"/>
      <c r="VR83" s="10"/>
      <c r="VS83" s="10"/>
      <c r="VT83" s="10"/>
      <c r="VU83" s="10"/>
      <c r="VV83" s="10"/>
      <c r="VW83" s="10"/>
      <c r="VX83" s="10"/>
      <c r="VY83" s="10"/>
      <c r="VZ83" s="10"/>
      <c r="WA83" s="10"/>
      <c r="WB83" s="10"/>
      <c r="WC83" s="10"/>
      <c r="WD83" s="10"/>
      <c r="WE83" s="10"/>
      <c r="WF83" s="10"/>
      <c r="WG83" s="10"/>
      <c r="WH83" s="10"/>
      <c r="WI83" s="10"/>
      <c r="WJ83" s="10"/>
      <c r="WK83" s="10"/>
      <c r="WL83" s="10"/>
      <c r="WM83" s="10"/>
      <c r="WN83" s="10"/>
      <c r="WO83" s="10"/>
      <c r="WP83" s="10"/>
      <c r="WQ83" s="10"/>
      <c r="WR83" s="10"/>
      <c r="WS83" s="10"/>
      <c r="WT83" s="10"/>
      <c r="WU83" s="10"/>
      <c r="WV83" s="10"/>
      <c r="WW83" s="10"/>
      <c r="WX83" s="10"/>
      <c r="WY83" s="10"/>
      <c r="WZ83" s="10"/>
      <c r="XA83" s="10"/>
      <c r="XB83" s="10"/>
      <c r="XC83" s="10"/>
      <c r="XD83" s="10"/>
      <c r="XE83" s="10"/>
      <c r="XF83" s="10"/>
      <c r="XG83" s="10"/>
      <c r="XH83" s="10"/>
      <c r="XI83" s="10"/>
      <c r="XJ83" s="10"/>
      <c r="XK83" s="10"/>
      <c r="XL83" s="10"/>
      <c r="XM83" s="10"/>
      <c r="XN83" s="10"/>
      <c r="XO83" s="10"/>
      <c r="XP83" s="10"/>
      <c r="XQ83" s="10"/>
      <c r="XR83" s="10"/>
      <c r="XS83" s="10"/>
      <c r="XT83" s="10"/>
      <c r="XU83" s="10"/>
      <c r="XV83" s="10"/>
      <c r="XW83" s="10"/>
      <c r="XX83" s="10"/>
      <c r="XY83" s="10"/>
      <c r="XZ83" s="10"/>
      <c r="YA83" s="10"/>
      <c r="YB83" s="10"/>
      <c r="YC83" s="10"/>
      <c r="YD83" s="10"/>
      <c r="YE83" s="10"/>
      <c r="YF83" s="10"/>
      <c r="YG83" s="10"/>
      <c r="YH83" s="10"/>
      <c r="YI83" s="10"/>
      <c r="YJ83" s="10"/>
      <c r="YK83" s="10"/>
      <c r="YL83" s="10"/>
      <c r="YM83" s="10"/>
      <c r="YN83" s="10"/>
      <c r="YO83" s="10"/>
      <c r="YP83" s="10"/>
      <c r="YQ83" s="10"/>
      <c r="YR83" s="10"/>
      <c r="YS83" s="10"/>
      <c r="YT83" s="10"/>
      <c r="YU83" s="10"/>
      <c r="YV83" s="10"/>
      <c r="YW83" s="10"/>
      <c r="YX83" s="10"/>
      <c r="YY83" s="10"/>
      <c r="YZ83" s="10"/>
      <c r="ZA83" s="10"/>
      <c r="ZB83" s="10"/>
      <c r="ZC83" s="10"/>
      <c r="ZD83" s="10"/>
    </row>
    <row r="84" spans="1:680" s="50" customFormat="1" ht="15" customHeight="1" x14ac:dyDescent="0.2">
      <c r="A84" s="105"/>
      <c r="B84" s="84" t="s">
        <v>859</v>
      </c>
      <c r="C84" s="12">
        <v>7</v>
      </c>
      <c r="D84" s="12">
        <v>1775</v>
      </c>
      <c r="E84" s="12">
        <v>2</v>
      </c>
      <c r="F84" s="12">
        <v>490</v>
      </c>
      <c r="G84" s="11" t="s">
        <v>860</v>
      </c>
      <c r="H84" s="87"/>
      <c r="I84" s="11"/>
      <c r="J84" s="87"/>
      <c r="K84" s="11"/>
      <c r="L84" s="11"/>
      <c r="M84" s="11"/>
      <c r="N84" s="11"/>
      <c r="O84" s="87"/>
      <c r="P84" s="11"/>
      <c r="Q84" s="11"/>
      <c r="R84" s="87"/>
      <c r="S84" s="11"/>
      <c r="T84" s="11"/>
      <c r="U84" s="11"/>
      <c r="V84" s="11"/>
      <c r="W84" s="11" t="s">
        <v>858</v>
      </c>
      <c r="X84" s="14" t="s">
        <v>170</v>
      </c>
      <c r="Y84" s="29" t="s">
        <v>825</v>
      </c>
      <c r="Z84" s="29">
        <v>121</v>
      </c>
      <c r="AA84" s="63">
        <v>1.22E-26</v>
      </c>
      <c r="AB84" s="29" t="s">
        <v>861</v>
      </c>
      <c r="AC84" s="17" t="s">
        <v>862</v>
      </c>
      <c r="AD84" s="17">
        <v>57.4</v>
      </c>
      <c r="AE84" s="64">
        <v>8.9999999999999999E-8</v>
      </c>
      <c r="AF84" s="17" t="s">
        <v>863</v>
      </c>
      <c r="AG84" s="10" t="s">
        <v>829</v>
      </c>
      <c r="AH84" s="10">
        <v>121</v>
      </c>
      <c r="AI84" s="19">
        <v>3.9999999999999998E-29</v>
      </c>
      <c r="AJ84" s="10" t="s">
        <v>861</v>
      </c>
      <c r="AK84" s="10" t="s">
        <v>864</v>
      </c>
      <c r="AL84" s="10">
        <v>112</v>
      </c>
      <c r="AM84" s="19">
        <v>1.9999999999999998E-24</v>
      </c>
      <c r="AN84" s="10" t="s">
        <v>865</v>
      </c>
      <c r="AO84" s="10" t="s">
        <v>866</v>
      </c>
      <c r="AP84" s="10">
        <v>67</v>
      </c>
      <c r="AQ84" s="19">
        <v>3E-9</v>
      </c>
      <c r="AR84" s="10" t="s">
        <v>867</v>
      </c>
      <c r="AS84" s="10" t="s">
        <v>868</v>
      </c>
      <c r="AT84" s="10">
        <v>676</v>
      </c>
      <c r="AU84" s="10">
        <v>0</v>
      </c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</row>
    <row r="85" spans="1:680" s="20" customFormat="1" ht="15" customHeight="1" x14ac:dyDescent="0.2">
      <c r="A85" s="105"/>
      <c r="B85" s="85" t="s">
        <v>869</v>
      </c>
      <c r="C85" s="23">
        <v>7</v>
      </c>
      <c r="D85" s="23">
        <v>1239</v>
      </c>
      <c r="E85" s="23">
        <v>1</v>
      </c>
      <c r="F85" s="23">
        <v>412</v>
      </c>
      <c r="G85" s="21" t="s">
        <v>860</v>
      </c>
      <c r="H85" s="88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4" t="s">
        <v>535</v>
      </c>
      <c r="Y85" s="65" t="s">
        <v>870</v>
      </c>
      <c r="Z85" s="65">
        <v>44.7</v>
      </c>
      <c r="AA85" s="65">
        <v>0.26</v>
      </c>
      <c r="AB85" s="65" t="s">
        <v>871</v>
      </c>
      <c r="AC85" s="25" t="s">
        <v>71</v>
      </c>
      <c r="AD85" s="25">
        <v>35</v>
      </c>
      <c r="AE85" s="25">
        <v>0.15</v>
      </c>
      <c r="AF85" s="25" t="s">
        <v>872</v>
      </c>
      <c r="AG85" s="20" t="s">
        <v>873</v>
      </c>
      <c r="AH85" s="20">
        <v>38.5</v>
      </c>
      <c r="AI85" s="26">
        <v>7.6999999999999999E-2</v>
      </c>
      <c r="AJ85" s="20" t="s">
        <v>874</v>
      </c>
      <c r="AK85" s="20" t="s">
        <v>875</v>
      </c>
      <c r="AL85" s="20">
        <v>41.6</v>
      </c>
      <c r="AM85" s="20">
        <v>0.12</v>
      </c>
      <c r="AN85" s="20" t="s">
        <v>876</v>
      </c>
      <c r="AO85" s="20" t="s">
        <v>877</v>
      </c>
      <c r="AP85" s="20">
        <v>44.7</v>
      </c>
      <c r="AQ85" s="20">
        <v>2.5000000000000001E-2</v>
      </c>
      <c r="AR85" s="20" t="s">
        <v>871</v>
      </c>
      <c r="AS85" s="20" t="s">
        <v>878</v>
      </c>
      <c r="AT85" s="20">
        <v>548</v>
      </c>
      <c r="AU85" s="20">
        <v>0</v>
      </c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</row>
    <row r="86" spans="1:680" s="53" customFormat="1" ht="15" customHeight="1" x14ac:dyDescent="0.2">
      <c r="A86" s="105"/>
      <c r="B86" s="53" t="s">
        <v>879</v>
      </c>
      <c r="C86" s="13">
        <v>7</v>
      </c>
      <c r="D86" s="13">
        <v>1500</v>
      </c>
      <c r="E86" s="13">
        <v>1</v>
      </c>
      <c r="F86" s="13">
        <v>499</v>
      </c>
      <c r="G86" s="10" t="s">
        <v>880</v>
      </c>
      <c r="H86" s="94"/>
      <c r="I86" s="10"/>
      <c r="J86" s="94"/>
      <c r="K86" s="10"/>
      <c r="L86" s="10"/>
      <c r="M86" s="10"/>
      <c r="N86" s="10"/>
      <c r="O86" s="94"/>
      <c r="P86" s="10"/>
      <c r="Q86" s="94"/>
      <c r="R86" s="94"/>
      <c r="S86" s="10"/>
      <c r="T86" s="94"/>
      <c r="U86" s="10"/>
      <c r="V86" s="10"/>
      <c r="W86" s="10" t="s">
        <v>745</v>
      </c>
      <c r="X86" s="44" t="s">
        <v>784</v>
      </c>
      <c r="Y86" s="29" t="s">
        <v>881</v>
      </c>
      <c r="Z86" s="29">
        <v>159</v>
      </c>
      <c r="AA86" s="63">
        <v>3.25E-40</v>
      </c>
      <c r="AB86" s="29" t="s">
        <v>882</v>
      </c>
      <c r="AC86" s="17" t="s">
        <v>647</v>
      </c>
      <c r="AD86" s="17">
        <v>45.4</v>
      </c>
      <c r="AE86" s="64">
        <v>2.9999999999999997E-4</v>
      </c>
      <c r="AF86" s="17" t="s">
        <v>648</v>
      </c>
      <c r="AG86" s="10" t="s">
        <v>883</v>
      </c>
      <c r="AH86" s="10">
        <v>170</v>
      </c>
      <c r="AI86" s="19">
        <v>1.9999999999999999E-47</v>
      </c>
      <c r="AJ86" s="10" t="s">
        <v>884</v>
      </c>
      <c r="AK86" s="10" t="s">
        <v>885</v>
      </c>
      <c r="AL86" s="10">
        <v>154</v>
      </c>
      <c r="AM86" s="19">
        <v>7.9999999999999994E-40</v>
      </c>
      <c r="AN86" s="10" t="s">
        <v>886</v>
      </c>
      <c r="AO86" s="10" t="s">
        <v>887</v>
      </c>
      <c r="AP86" s="10">
        <v>53.5</v>
      </c>
      <c r="AQ86" s="19">
        <v>5.0000000000000002E-5</v>
      </c>
      <c r="AR86" s="10" t="s">
        <v>888</v>
      </c>
      <c r="AS86" s="10" t="s">
        <v>889</v>
      </c>
      <c r="AT86" s="10">
        <v>353</v>
      </c>
      <c r="AU86" s="19">
        <v>8.0000000000000004E-115</v>
      </c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</row>
    <row r="87" spans="1:680" s="51" customFormat="1" ht="15" customHeight="1" x14ac:dyDescent="0.2">
      <c r="A87" s="105"/>
      <c r="B87" s="85" t="s">
        <v>891</v>
      </c>
      <c r="C87" s="23">
        <v>7</v>
      </c>
      <c r="D87" s="23">
        <v>1668</v>
      </c>
      <c r="E87" s="23">
        <v>1</v>
      </c>
      <c r="F87" s="23">
        <v>555</v>
      </c>
      <c r="G87" s="20" t="s">
        <v>880</v>
      </c>
      <c r="H87" s="95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1" t="s">
        <v>890</v>
      </c>
      <c r="X87" s="24" t="s">
        <v>170</v>
      </c>
      <c r="Y87" s="65" t="s">
        <v>892</v>
      </c>
      <c r="Z87" s="65">
        <v>80.5</v>
      </c>
      <c r="AA87" s="66">
        <v>1.56E-12</v>
      </c>
      <c r="AB87" s="65" t="s">
        <v>893</v>
      </c>
      <c r="AC87" s="25" t="s">
        <v>71</v>
      </c>
      <c r="AD87" s="25">
        <v>44.7</v>
      </c>
      <c r="AE87" s="67">
        <v>5.0000000000000001E-4</v>
      </c>
      <c r="AF87" s="25" t="s">
        <v>894</v>
      </c>
      <c r="AG87" s="20" t="s">
        <v>895</v>
      </c>
      <c r="AH87" s="20">
        <v>68.900000000000006</v>
      </c>
      <c r="AI87" s="26">
        <v>1.9999999999999999E-11</v>
      </c>
      <c r="AJ87" s="20" t="s">
        <v>896</v>
      </c>
      <c r="AK87" s="20" t="s">
        <v>864</v>
      </c>
      <c r="AL87" s="20">
        <v>74.3</v>
      </c>
      <c r="AM87" s="26">
        <v>7.0000000000000001E-12</v>
      </c>
      <c r="AN87" s="20" t="s">
        <v>865</v>
      </c>
      <c r="AO87" s="20" t="s">
        <v>897</v>
      </c>
      <c r="AP87" s="20">
        <v>62</v>
      </c>
      <c r="AQ87" s="26">
        <v>9.9999999999999995E-8</v>
      </c>
      <c r="AR87" s="20" t="s">
        <v>898</v>
      </c>
      <c r="AS87" s="20" t="s">
        <v>899</v>
      </c>
      <c r="AT87" s="20">
        <v>648</v>
      </c>
      <c r="AU87" s="20">
        <v>0</v>
      </c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  <c r="VQ87" s="50"/>
      <c r="VR87" s="50"/>
      <c r="VS87" s="50"/>
      <c r="VT87" s="50"/>
      <c r="VU87" s="50"/>
      <c r="VV87" s="50"/>
      <c r="VW87" s="50"/>
      <c r="VX87" s="50"/>
      <c r="VY87" s="50"/>
      <c r="VZ87" s="50"/>
      <c r="WA87" s="50"/>
      <c r="WB87" s="50"/>
      <c r="WC87" s="50"/>
      <c r="WD87" s="50"/>
      <c r="WE87" s="50"/>
      <c r="WF87" s="50"/>
      <c r="WG87" s="50"/>
      <c r="WH87" s="50"/>
      <c r="WI87" s="50"/>
      <c r="WJ87" s="50"/>
      <c r="WK87" s="50"/>
      <c r="WL87" s="50"/>
      <c r="WM87" s="50"/>
      <c r="WN87" s="50"/>
      <c r="WO87" s="50"/>
      <c r="WP87" s="50"/>
      <c r="WQ87" s="50"/>
      <c r="WR87" s="50"/>
      <c r="WS87" s="50"/>
      <c r="WT87" s="50"/>
      <c r="WU87" s="50"/>
      <c r="WV87" s="50"/>
      <c r="WW87" s="50"/>
      <c r="WX87" s="50"/>
      <c r="WY87" s="50"/>
      <c r="WZ87" s="50"/>
      <c r="XA87" s="50"/>
      <c r="XB87" s="50"/>
      <c r="XC87" s="50"/>
      <c r="XD87" s="50"/>
      <c r="XE87" s="50"/>
      <c r="XF87" s="50"/>
      <c r="XG87" s="50"/>
      <c r="XH87" s="50"/>
      <c r="XI87" s="50"/>
      <c r="XJ87" s="50"/>
      <c r="XK87" s="50"/>
      <c r="XL87" s="50"/>
      <c r="XM87" s="50"/>
      <c r="XN87" s="50"/>
      <c r="XO87" s="50"/>
      <c r="XP87" s="50"/>
      <c r="XQ87" s="50"/>
      <c r="XR87" s="50"/>
      <c r="XS87" s="50"/>
      <c r="XT87" s="50"/>
      <c r="XU87" s="50"/>
      <c r="XV87" s="50"/>
      <c r="XW87" s="50"/>
      <c r="XX87" s="50"/>
      <c r="XY87" s="50"/>
      <c r="XZ87" s="50"/>
      <c r="YA87" s="50"/>
      <c r="YB87" s="50"/>
      <c r="YC87" s="50"/>
      <c r="YD87" s="50"/>
      <c r="YE87" s="50"/>
      <c r="YF87" s="50"/>
      <c r="YG87" s="50"/>
      <c r="YH87" s="50"/>
      <c r="YI87" s="50"/>
      <c r="YJ87" s="50"/>
      <c r="YK87" s="50"/>
      <c r="YL87" s="50"/>
      <c r="YM87" s="50"/>
      <c r="YN87" s="50"/>
      <c r="YO87" s="50"/>
      <c r="YP87" s="50"/>
      <c r="YQ87" s="50"/>
      <c r="YR87" s="50"/>
      <c r="YS87" s="50"/>
      <c r="YT87" s="50"/>
      <c r="YU87" s="50"/>
      <c r="YV87" s="50"/>
      <c r="YW87" s="50"/>
      <c r="YX87" s="50"/>
      <c r="YY87" s="50"/>
      <c r="YZ87" s="50"/>
      <c r="ZA87" s="50"/>
      <c r="ZB87" s="50"/>
      <c r="ZC87" s="50"/>
      <c r="ZD87" s="50"/>
    </row>
    <row r="88" spans="1:680" s="50" customFormat="1" ht="15" customHeight="1" x14ac:dyDescent="0.2">
      <c r="A88" s="105"/>
      <c r="B88" s="84" t="s">
        <v>901</v>
      </c>
      <c r="C88" s="12">
        <v>6</v>
      </c>
      <c r="D88" s="12">
        <v>1973</v>
      </c>
      <c r="E88" s="12">
        <v>4</v>
      </c>
      <c r="F88" s="12">
        <v>355</v>
      </c>
      <c r="G88" s="11" t="s">
        <v>902</v>
      </c>
      <c r="H88" s="87"/>
      <c r="I88" s="11"/>
      <c r="J88" s="87"/>
      <c r="K88" s="11"/>
      <c r="L88" s="11"/>
      <c r="M88" s="11"/>
      <c r="N88" s="11"/>
      <c r="O88" s="87"/>
      <c r="P88" s="11"/>
      <c r="Q88" s="87"/>
      <c r="R88" s="87"/>
      <c r="S88" s="11"/>
      <c r="T88" s="11"/>
      <c r="U88" s="11"/>
      <c r="V88" s="11"/>
      <c r="W88" s="11" t="s">
        <v>900</v>
      </c>
      <c r="X88" s="14" t="s">
        <v>170</v>
      </c>
      <c r="Y88" s="29" t="s">
        <v>903</v>
      </c>
      <c r="Z88" s="29">
        <v>131</v>
      </c>
      <c r="AA88" s="63">
        <v>1.86E-31</v>
      </c>
      <c r="AB88" s="29" t="s">
        <v>904</v>
      </c>
      <c r="AC88" s="17" t="s">
        <v>588</v>
      </c>
      <c r="AD88" s="17">
        <v>33.1</v>
      </c>
      <c r="AE88" s="17">
        <v>1.6</v>
      </c>
      <c r="AF88" s="17" t="s">
        <v>905</v>
      </c>
      <c r="AG88" s="10" t="s">
        <v>906</v>
      </c>
      <c r="AH88" s="10">
        <v>127</v>
      </c>
      <c r="AI88" s="19">
        <v>1.0000000000000001E-32</v>
      </c>
      <c r="AJ88" s="10" t="s">
        <v>907</v>
      </c>
      <c r="AK88" s="10" t="s">
        <v>786</v>
      </c>
      <c r="AL88" s="10">
        <v>131</v>
      </c>
      <c r="AM88" s="19">
        <v>6.9999999999999997E-33</v>
      </c>
      <c r="AN88" s="10" t="s">
        <v>908</v>
      </c>
      <c r="AO88" s="10" t="s">
        <v>909</v>
      </c>
      <c r="AP88" s="10">
        <v>47</v>
      </c>
      <c r="AQ88" s="10">
        <v>4.0000000000000001E-3</v>
      </c>
      <c r="AR88" s="10" t="s">
        <v>910</v>
      </c>
      <c r="AS88" s="10" t="s">
        <v>911</v>
      </c>
      <c r="AT88" s="10">
        <v>473</v>
      </c>
      <c r="AU88" s="19">
        <v>4E-165</v>
      </c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</row>
    <row r="89" spans="1:680" s="50" customFormat="1" ht="15" customHeight="1" x14ac:dyDescent="0.2">
      <c r="A89" s="105"/>
      <c r="B89" s="84" t="s">
        <v>912</v>
      </c>
      <c r="C89" s="12">
        <v>7</v>
      </c>
      <c r="D89" s="12">
        <v>1483</v>
      </c>
      <c r="E89" s="12">
        <v>2</v>
      </c>
      <c r="F89" s="12">
        <v>417</v>
      </c>
      <c r="G89" s="11" t="s">
        <v>902</v>
      </c>
      <c r="H89" s="87"/>
      <c r="I89" s="11"/>
      <c r="J89" s="87"/>
      <c r="K89" s="11"/>
      <c r="L89" s="11"/>
      <c r="M89" s="11"/>
      <c r="N89" s="11"/>
      <c r="O89" s="87"/>
      <c r="P89" s="11"/>
      <c r="Q89" s="87"/>
      <c r="R89" s="87"/>
      <c r="S89" s="11"/>
      <c r="T89" s="11"/>
      <c r="U89" s="11"/>
      <c r="V89" s="11"/>
      <c r="W89" s="10" t="s">
        <v>900</v>
      </c>
      <c r="X89" s="14" t="s">
        <v>646</v>
      </c>
      <c r="Y89" s="29" t="s">
        <v>913</v>
      </c>
      <c r="Z89" s="29">
        <v>172</v>
      </c>
      <c r="AA89" s="63">
        <v>1.4600000000000001E-45</v>
      </c>
      <c r="AB89" s="29" t="s">
        <v>914</v>
      </c>
      <c r="AC89" s="17" t="s">
        <v>915</v>
      </c>
      <c r="AD89" s="17">
        <v>55.5</v>
      </c>
      <c r="AE89" s="64">
        <v>1.9999999999999999E-7</v>
      </c>
      <c r="AF89" s="17" t="s">
        <v>916</v>
      </c>
      <c r="AG89" s="10" t="s">
        <v>917</v>
      </c>
      <c r="AH89" s="10">
        <v>178</v>
      </c>
      <c r="AI89" s="19">
        <v>1E-50</v>
      </c>
      <c r="AJ89" s="10" t="s">
        <v>918</v>
      </c>
      <c r="AK89" s="10" t="s">
        <v>919</v>
      </c>
      <c r="AL89" s="10">
        <v>172</v>
      </c>
      <c r="AM89" s="19">
        <v>6.0000000000000003E-47</v>
      </c>
      <c r="AN89" s="10" t="s">
        <v>914</v>
      </c>
      <c r="AO89" s="10" t="s">
        <v>920</v>
      </c>
      <c r="AP89" s="10">
        <v>58.2</v>
      </c>
      <c r="AQ89" s="19">
        <v>8.9999999999999996E-7</v>
      </c>
      <c r="AR89" s="10" t="s">
        <v>921</v>
      </c>
      <c r="AS89" s="10" t="s">
        <v>922</v>
      </c>
      <c r="AT89" s="10">
        <v>532</v>
      </c>
      <c r="AU89" s="10">
        <v>0</v>
      </c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</row>
    <row r="90" spans="1:680" ht="15" customHeight="1" x14ac:dyDescent="0.2">
      <c r="A90" s="105"/>
      <c r="B90" s="84" t="s">
        <v>923</v>
      </c>
      <c r="C90" s="12">
        <v>7</v>
      </c>
      <c r="D90" s="12">
        <v>1494</v>
      </c>
      <c r="E90" s="12">
        <v>2</v>
      </c>
      <c r="F90" s="12">
        <v>427</v>
      </c>
      <c r="G90" s="11" t="s">
        <v>902</v>
      </c>
      <c r="H90" s="87"/>
      <c r="I90" s="11"/>
      <c r="J90" s="11"/>
      <c r="K90" s="11"/>
      <c r="L90" s="11"/>
      <c r="M90" s="11"/>
      <c r="N90" s="11"/>
      <c r="O90" s="87"/>
      <c r="P90" s="11"/>
      <c r="Q90" s="11"/>
      <c r="R90" s="11"/>
      <c r="S90" s="11"/>
      <c r="T90" s="11"/>
      <c r="U90" s="11"/>
      <c r="V90" s="11"/>
      <c r="W90" s="11" t="s">
        <v>890</v>
      </c>
      <c r="X90" s="14" t="s">
        <v>170</v>
      </c>
      <c r="Y90" s="29" t="s">
        <v>924</v>
      </c>
      <c r="Z90" s="29">
        <v>92.8</v>
      </c>
      <c r="AA90" s="63">
        <v>9.3500000000000003E-17</v>
      </c>
      <c r="AB90" s="29" t="s">
        <v>925</v>
      </c>
      <c r="AC90" s="17" t="s">
        <v>647</v>
      </c>
      <c r="AD90" s="17">
        <v>48.5</v>
      </c>
      <c r="AE90" s="64">
        <v>1.0000000000000001E-5</v>
      </c>
      <c r="AF90" s="17" t="s">
        <v>773</v>
      </c>
      <c r="AG90" s="10" t="s">
        <v>926</v>
      </c>
      <c r="AH90" s="10">
        <v>92.8</v>
      </c>
      <c r="AI90" s="19">
        <v>2.9999999999999999E-19</v>
      </c>
      <c r="AJ90" s="10" t="s">
        <v>925</v>
      </c>
      <c r="AK90" s="10" t="s">
        <v>927</v>
      </c>
      <c r="AL90" s="10">
        <v>84.7</v>
      </c>
      <c r="AM90" s="19">
        <v>1.0000000000000001E-15</v>
      </c>
      <c r="AN90" s="10" t="s">
        <v>928</v>
      </c>
      <c r="AO90" s="10" t="s">
        <v>929</v>
      </c>
      <c r="AP90" s="10">
        <v>47</v>
      </c>
      <c r="AQ90" s="10">
        <v>4.0000000000000001E-3</v>
      </c>
      <c r="AR90" s="10" t="s">
        <v>930</v>
      </c>
      <c r="AS90" s="10" t="s">
        <v>931</v>
      </c>
      <c r="AT90" s="10">
        <v>667</v>
      </c>
      <c r="AU90" s="10">
        <v>0</v>
      </c>
      <c r="AV90" s="62"/>
      <c r="AW90" s="62"/>
      <c r="DF90" s="10"/>
      <c r="DG90" s="10"/>
      <c r="DH90" s="10"/>
      <c r="DI90" s="10"/>
      <c r="DJ90" s="10"/>
      <c r="DK90" s="10"/>
      <c r="DL90" s="10"/>
      <c r="DM90" s="10"/>
    </row>
    <row r="91" spans="1:680" ht="15" customHeight="1" x14ac:dyDescent="0.2">
      <c r="A91" s="105"/>
      <c r="B91" s="84" t="s">
        <v>932</v>
      </c>
      <c r="C91" s="12">
        <v>9</v>
      </c>
      <c r="D91" s="12">
        <v>2611</v>
      </c>
      <c r="E91" s="12">
        <v>2</v>
      </c>
      <c r="F91" s="12">
        <v>838</v>
      </c>
      <c r="G91" s="11" t="s">
        <v>902</v>
      </c>
      <c r="H91" s="87"/>
      <c r="I91" s="11"/>
      <c r="J91" s="11"/>
      <c r="K91" s="11"/>
      <c r="L91" s="11"/>
      <c r="M91" s="11"/>
      <c r="N91" s="11"/>
      <c r="O91" s="87"/>
      <c r="P91" s="11"/>
      <c r="Q91" s="11"/>
      <c r="R91" s="11"/>
      <c r="S91" s="11"/>
      <c r="T91" s="11"/>
      <c r="U91" s="11"/>
      <c r="V91" s="11"/>
      <c r="W91" s="11" t="s">
        <v>890</v>
      </c>
      <c r="X91" s="14" t="s">
        <v>646</v>
      </c>
      <c r="Y91" s="29" t="s">
        <v>924</v>
      </c>
      <c r="Z91" s="29">
        <v>67.8</v>
      </c>
      <c r="AA91" s="63">
        <v>4.1999999999999999E-8</v>
      </c>
      <c r="AB91" s="29" t="s">
        <v>925</v>
      </c>
      <c r="AC91" s="17" t="s">
        <v>71</v>
      </c>
      <c r="AD91" s="17">
        <v>34.700000000000003</v>
      </c>
      <c r="AE91" s="17">
        <v>1.4</v>
      </c>
      <c r="AF91" s="17" t="s">
        <v>933</v>
      </c>
      <c r="AG91" s="10" t="s">
        <v>926</v>
      </c>
      <c r="AH91" s="10">
        <v>67.8</v>
      </c>
      <c r="AI91" s="19">
        <v>1E-10</v>
      </c>
      <c r="AJ91" s="10" t="s">
        <v>925</v>
      </c>
      <c r="AK91" s="10" t="s">
        <v>934</v>
      </c>
      <c r="AL91" s="10">
        <v>58.5</v>
      </c>
      <c r="AM91" s="19">
        <v>9.9999999999999995E-7</v>
      </c>
      <c r="AN91" s="10" t="s">
        <v>935</v>
      </c>
      <c r="AO91" s="10" t="s">
        <v>936</v>
      </c>
      <c r="AP91" s="10">
        <v>46.6</v>
      </c>
      <c r="AQ91" s="10">
        <v>0.02</v>
      </c>
      <c r="AR91" s="10" t="s">
        <v>937</v>
      </c>
      <c r="AS91" s="10" t="s">
        <v>938</v>
      </c>
      <c r="AT91" s="10">
        <v>1006</v>
      </c>
      <c r="AU91" s="10">
        <v>0</v>
      </c>
      <c r="AV91" s="62"/>
      <c r="AW91" s="62"/>
      <c r="DF91" s="10"/>
      <c r="DG91" s="10"/>
      <c r="DH91" s="10"/>
      <c r="DI91" s="10"/>
      <c r="DJ91" s="10"/>
      <c r="DK91" s="10"/>
      <c r="DL91" s="10"/>
      <c r="DM91" s="10"/>
    </row>
    <row r="92" spans="1:680" s="51" customFormat="1" ht="15" customHeight="1" x14ac:dyDescent="0.2">
      <c r="A92" s="105"/>
      <c r="B92" s="52" t="s">
        <v>939</v>
      </c>
      <c r="C92" s="23">
        <v>6</v>
      </c>
      <c r="D92" s="23">
        <v>1242</v>
      </c>
      <c r="E92" s="23">
        <v>1</v>
      </c>
      <c r="F92" s="23">
        <v>413</v>
      </c>
      <c r="G92" s="21" t="s">
        <v>902</v>
      </c>
      <c r="H92" s="88"/>
      <c r="I92" s="21"/>
      <c r="J92" s="21"/>
      <c r="K92" s="21"/>
      <c r="L92" s="21"/>
      <c r="M92" s="21"/>
      <c r="N92" s="21"/>
      <c r="O92" s="21"/>
      <c r="P92" s="21"/>
      <c r="Q92" s="88"/>
      <c r="R92" s="21"/>
      <c r="S92" s="21"/>
      <c r="T92" s="88"/>
      <c r="U92" s="21"/>
      <c r="V92" s="21"/>
      <c r="W92" s="20"/>
      <c r="X92" s="31" t="s">
        <v>646</v>
      </c>
      <c r="Y92" s="25" t="s">
        <v>850</v>
      </c>
      <c r="Z92" s="65"/>
      <c r="AA92" s="65"/>
      <c r="AB92" s="65"/>
      <c r="AC92" s="32" t="s">
        <v>940</v>
      </c>
      <c r="AD92" s="32">
        <v>51.6</v>
      </c>
      <c r="AE92" s="75">
        <v>3.0000000000000001E-6</v>
      </c>
      <c r="AF92" s="20" t="s">
        <v>941</v>
      </c>
      <c r="AG92" s="20" t="s">
        <v>942</v>
      </c>
      <c r="AH92" s="20">
        <v>133</v>
      </c>
      <c r="AI92" s="26">
        <v>6.9999999999999997E-34</v>
      </c>
      <c r="AJ92" s="20" t="s">
        <v>943</v>
      </c>
      <c r="AK92" s="20" t="s">
        <v>944</v>
      </c>
      <c r="AL92" s="20">
        <v>115</v>
      </c>
      <c r="AM92" s="26">
        <v>4.0000000000000002E-26</v>
      </c>
      <c r="AN92" s="20" t="s">
        <v>945</v>
      </c>
      <c r="AO92" s="20" t="s">
        <v>946</v>
      </c>
      <c r="AP92" s="20">
        <v>58.9</v>
      </c>
      <c r="AQ92" s="26">
        <v>7.9999999999999996E-7</v>
      </c>
      <c r="AR92" s="20" t="s">
        <v>947</v>
      </c>
      <c r="AS92" s="20" t="s">
        <v>948</v>
      </c>
      <c r="AT92" s="20">
        <v>815</v>
      </c>
      <c r="AU92" s="26">
        <v>3.3999999999999999E-107</v>
      </c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  <c r="TF92" s="50"/>
      <c r="TG92" s="50"/>
      <c r="TH92" s="50"/>
      <c r="TI92" s="50"/>
      <c r="TJ92" s="50"/>
      <c r="TK92" s="50"/>
      <c r="TL92" s="50"/>
      <c r="TM92" s="50"/>
      <c r="TN92" s="50"/>
      <c r="TO92" s="50"/>
      <c r="TP92" s="50"/>
      <c r="TQ92" s="50"/>
      <c r="TR92" s="50"/>
      <c r="TS92" s="50"/>
      <c r="TT92" s="50"/>
      <c r="TU92" s="50"/>
      <c r="TV92" s="50"/>
      <c r="TW92" s="50"/>
      <c r="TX92" s="50"/>
      <c r="TY92" s="50"/>
      <c r="TZ92" s="50"/>
      <c r="UA92" s="50"/>
      <c r="UB92" s="50"/>
      <c r="UC92" s="50"/>
      <c r="UD92" s="50"/>
      <c r="UE92" s="50"/>
      <c r="UF92" s="50"/>
      <c r="UG92" s="50"/>
      <c r="UH92" s="50"/>
      <c r="UI92" s="50"/>
      <c r="UJ92" s="50"/>
      <c r="UK92" s="50"/>
      <c r="UL92" s="50"/>
      <c r="UM92" s="50"/>
      <c r="UN92" s="50"/>
      <c r="UO92" s="50"/>
      <c r="UP92" s="50"/>
      <c r="UQ92" s="50"/>
      <c r="UR92" s="50"/>
      <c r="US92" s="50"/>
      <c r="UT92" s="50"/>
      <c r="UU92" s="50"/>
      <c r="UV92" s="50"/>
      <c r="UW92" s="50"/>
      <c r="UX92" s="50"/>
      <c r="UY92" s="50"/>
      <c r="UZ92" s="50"/>
      <c r="VA92" s="50"/>
      <c r="VB92" s="50"/>
      <c r="VC92" s="50"/>
      <c r="VD92" s="50"/>
      <c r="VE92" s="50"/>
      <c r="VF92" s="50"/>
      <c r="VG92" s="50"/>
      <c r="VH92" s="50"/>
      <c r="VI92" s="50"/>
      <c r="VJ92" s="50"/>
      <c r="VK92" s="50"/>
      <c r="VL92" s="50"/>
      <c r="VM92" s="50"/>
      <c r="VN92" s="50"/>
      <c r="VO92" s="50"/>
      <c r="VP92" s="50"/>
      <c r="VQ92" s="50"/>
      <c r="VR92" s="50"/>
      <c r="VS92" s="50"/>
      <c r="VT92" s="50"/>
      <c r="VU92" s="50"/>
      <c r="VV92" s="50"/>
      <c r="VW92" s="50"/>
      <c r="VX92" s="50"/>
      <c r="VY92" s="50"/>
      <c r="VZ92" s="50"/>
      <c r="WA92" s="50"/>
      <c r="WB92" s="50"/>
      <c r="WC92" s="50"/>
      <c r="WD92" s="50"/>
      <c r="WE92" s="50"/>
      <c r="WF92" s="50"/>
      <c r="WG92" s="50"/>
      <c r="WH92" s="50"/>
      <c r="WI92" s="50"/>
      <c r="WJ92" s="50"/>
      <c r="WK92" s="50"/>
      <c r="WL92" s="50"/>
      <c r="WM92" s="50"/>
      <c r="WN92" s="50"/>
      <c r="WO92" s="50"/>
      <c r="WP92" s="50"/>
      <c r="WQ92" s="50"/>
      <c r="WR92" s="50"/>
      <c r="WS92" s="50"/>
      <c r="WT92" s="50"/>
      <c r="WU92" s="50"/>
      <c r="WV92" s="50"/>
      <c r="WW92" s="50"/>
      <c r="WX92" s="50"/>
      <c r="WY92" s="50"/>
      <c r="WZ92" s="50"/>
      <c r="XA92" s="50"/>
      <c r="XB92" s="50"/>
      <c r="XC92" s="50"/>
      <c r="XD92" s="50"/>
      <c r="XE92" s="50"/>
      <c r="XF92" s="50"/>
      <c r="XG92" s="50"/>
      <c r="XH92" s="50"/>
      <c r="XI92" s="50"/>
      <c r="XJ92" s="50"/>
      <c r="XK92" s="50"/>
      <c r="XL92" s="50"/>
      <c r="XM92" s="50"/>
      <c r="XN92" s="50"/>
      <c r="XO92" s="50"/>
      <c r="XP92" s="50"/>
      <c r="XQ92" s="50"/>
      <c r="XR92" s="50"/>
      <c r="XS92" s="50"/>
      <c r="XT92" s="50"/>
      <c r="XU92" s="50"/>
      <c r="XV92" s="50"/>
      <c r="XW92" s="50"/>
      <c r="XX92" s="50"/>
      <c r="XY92" s="50"/>
      <c r="XZ92" s="50"/>
      <c r="YA92" s="50"/>
      <c r="YB92" s="50"/>
      <c r="YC92" s="50"/>
      <c r="YD92" s="50"/>
      <c r="YE92" s="50"/>
      <c r="YF92" s="50"/>
      <c r="YG92" s="50"/>
      <c r="YH92" s="50"/>
      <c r="YI92" s="50"/>
      <c r="YJ92" s="50"/>
      <c r="YK92" s="50"/>
      <c r="YL92" s="50"/>
      <c r="YM92" s="50"/>
      <c r="YN92" s="50"/>
      <c r="YO92" s="50"/>
      <c r="YP92" s="50"/>
      <c r="YQ92" s="50"/>
      <c r="YR92" s="50"/>
      <c r="YS92" s="50"/>
      <c r="YT92" s="50"/>
      <c r="YU92" s="50"/>
      <c r="YV92" s="50"/>
      <c r="YW92" s="50"/>
      <c r="YX92" s="50"/>
      <c r="YY92" s="50"/>
      <c r="YZ92" s="50"/>
      <c r="ZA92" s="50"/>
      <c r="ZB92" s="50"/>
      <c r="ZC92" s="50"/>
      <c r="ZD92" s="50"/>
    </row>
    <row r="93" spans="1:680" s="50" customFormat="1" ht="15" customHeight="1" x14ac:dyDescent="0.2">
      <c r="A93" s="105"/>
      <c r="B93" s="84" t="s">
        <v>949</v>
      </c>
      <c r="C93" s="13">
        <v>7</v>
      </c>
      <c r="D93" s="13">
        <v>1053</v>
      </c>
      <c r="E93" s="13">
        <v>1</v>
      </c>
      <c r="F93" s="13">
        <v>350</v>
      </c>
      <c r="G93" s="40" t="s">
        <v>950</v>
      </c>
      <c r="H93" s="91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11" t="s">
        <v>803</v>
      </c>
      <c r="X93" s="14" t="s">
        <v>170</v>
      </c>
      <c r="Y93" s="29" t="s">
        <v>836</v>
      </c>
      <c r="Z93" s="29">
        <v>117</v>
      </c>
      <c r="AA93" s="63">
        <v>6.1999999999999997E-26</v>
      </c>
      <c r="AB93" s="29" t="s">
        <v>837</v>
      </c>
      <c r="AC93" s="17" t="s">
        <v>951</v>
      </c>
      <c r="AD93" s="17">
        <v>32.700000000000003</v>
      </c>
      <c r="AE93" s="17">
        <v>1.8</v>
      </c>
      <c r="AF93" s="17" t="s">
        <v>952</v>
      </c>
      <c r="AG93" s="10" t="s">
        <v>953</v>
      </c>
      <c r="AH93" s="10">
        <v>113</v>
      </c>
      <c r="AI93" s="19">
        <v>2.0000000000000001E-27</v>
      </c>
      <c r="AJ93" s="10" t="s">
        <v>954</v>
      </c>
      <c r="AK93" s="10" t="s">
        <v>955</v>
      </c>
      <c r="AL93" s="10">
        <v>57</v>
      </c>
      <c r="AM93" s="19">
        <v>8.9999999999999996E-7</v>
      </c>
      <c r="AN93" s="10" t="s">
        <v>956</v>
      </c>
      <c r="AO93" s="10" t="s">
        <v>957</v>
      </c>
      <c r="AP93" s="10">
        <v>46.6</v>
      </c>
      <c r="AQ93" s="10">
        <v>3.0000000000000001E-3</v>
      </c>
      <c r="AR93" s="10" t="s">
        <v>958</v>
      </c>
      <c r="AS93" s="10" t="s">
        <v>959</v>
      </c>
      <c r="AT93" s="10">
        <v>499</v>
      </c>
      <c r="AU93" s="19">
        <v>2E-175</v>
      </c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</row>
    <row r="94" spans="1:680" s="50" customFormat="1" ht="15" customHeight="1" x14ac:dyDescent="0.2">
      <c r="A94" s="105"/>
      <c r="B94" s="53" t="s">
        <v>961</v>
      </c>
      <c r="C94" s="13">
        <v>6</v>
      </c>
      <c r="D94" s="13">
        <v>1866</v>
      </c>
      <c r="E94" s="13">
        <v>1</v>
      </c>
      <c r="F94" s="13">
        <v>621</v>
      </c>
      <c r="G94" s="40" t="s">
        <v>950</v>
      </c>
      <c r="H94" s="91"/>
      <c r="I94" s="40"/>
      <c r="J94" s="40"/>
      <c r="K94" s="40"/>
      <c r="L94" s="40"/>
      <c r="M94" s="40"/>
      <c r="N94" s="40"/>
      <c r="O94" s="91"/>
      <c r="P94" s="40"/>
      <c r="Q94" s="91"/>
      <c r="R94" s="40"/>
      <c r="S94" s="40"/>
      <c r="T94" s="40"/>
      <c r="U94" s="40"/>
      <c r="V94" s="40"/>
      <c r="W94" s="10" t="s">
        <v>960</v>
      </c>
      <c r="X94" s="44" t="s">
        <v>170</v>
      </c>
      <c r="Y94" s="29" t="s">
        <v>962</v>
      </c>
      <c r="Z94" s="29">
        <v>97.8</v>
      </c>
      <c r="AA94" s="63">
        <v>5.8199999999999998E-18</v>
      </c>
      <c r="AB94" s="29" t="s">
        <v>963</v>
      </c>
      <c r="AC94" s="17" t="s">
        <v>964</v>
      </c>
      <c r="AD94" s="17">
        <v>40.799999999999997</v>
      </c>
      <c r="AE94" s="17">
        <v>7.0000000000000001E-3</v>
      </c>
      <c r="AF94" s="17" t="s">
        <v>965</v>
      </c>
      <c r="AG94" s="10" t="s">
        <v>966</v>
      </c>
      <c r="AH94" s="10">
        <v>97.1</v>
      </c>
      <c r="AI94" s="19">
        <v>1.9999999999999999E-20</v>
      </c>
      <c r="AJ94" s="10" t="s">
        <v>967</v>
      </c>
      <c r="AK94" s="10" t="s">
        <v>968</v>
      </c>
      <c r="AL94" s="10">
        <v>70.900000000000006</v>
      </c>
      <c r="AM94" s="19">
        <v>2.0000000000000001E-10</v>
      </c>
      <c r="AN94" s="10" t="s">
        <v>969</v>
      </c>
      <c r="AO94" s="10" t="s">
        <v>970</v>
      </c>
      <c r="AP94" s="10">
        <v>66.599999999999994</v>
      </c>
      <c r="AQ94" s="19">
        <v>6E-9</v>
      </c>
      <c r="AR94" s="10" t="s">
        <v>971</v>
      </c>
      <c r="AS94" s="10" t="s">
        <v>972</v>
      </c>
      <c r="AT94" s="10">
        <v>605</v>
      </c>
      <c r="AU94" s="10">
        <v>0</v>
      </c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</row>
    <row r="95" spans="1:680" s="50" customFormat="1" ht="15" customHeight="1" x14ac:dyDescent="0.2">
      <c r="A95" s="105"/>
      <c r="B95" s="84" t="s">
        <v>973</v>
      </c>
      <c r="C95" s="12">
        <v>7</v>
      </c>
      <c r="D95" s="12">
        <v>5045</v>
      </c>
      <c r="E95" s="12">
        <v>3</v>
      </c>
      <c r="F95" s="12">
        <v>748</v>
      </c>
      <c r="G95" s="40" t="s">
        <v>950</v>
      </c>
      <c r="H95" s="91"/>
      <c r="I95" s="40"/>
      <c r="J95" s="40"/>
      <c r="K95" s="40"/>
      <c r="L95" s="40"/>
      <c r="M95" s="40"/>
      <c r="N95" s="40"/>
      <c r="O95" s="91"/>
      <c r="P95" s="40"/>
      <c r="Q95" s="91"/>
      <c r="R95" s="40"/>
      <c r="S95" s="40"/>
      <c r="T95" s="40"/>
      <c r="U95" s="40"/>
      <c r="V95" s="40"/>
      <c r="W95" s="11" t="s">
        <v>960</v>
      </c>
      <c r="X95" s="14" t="s">
        <v>170</v>
      </c>
      <c r="Y95" s="29" t="s">
        <v>962</v>
      </c>
      <c r="Z95" s="29">
        <v>114</v>
      </c>
      <c r="AA95" s="63">
        <v>3.9400000000000002E-23</v>
      </c>
      <c r="AB95" s="29" t="s">
        <v>963</v>
      </c>
      <c r="AC95" s="17" t="s">
        <v>647</v>
      </c>
      <c r="AD95" s="17">
        <v>59.7</v>
      </c>
      <c r="AE95" s="64">
        <v>2E-8</v>
      </c>
      <c r="AF95" s="17" t="s">
        <v>750</v>
      </c>
      <c r="AG95" s="10" t="s">
        <v>974</v>
      </c>
      <c r="AH95" s="10">
        <v>114</v>
      </c>
      <c r="AI95" s="19">
        <v>1E-25</v>
      </c>
      <c r="AJ95" s="10" t="s">
        <v>963</v>
      </c>
      <c r="AK95" s="10" t="s">
        <v>975</v>
      </c>
      <c r="AL95" s="10">
        <v>70.099999999999994</v>
      </c>
      <c r="AM95" s="19">
        <v>3E-10</v>
      </c>
      <c r="AN95" s="10" t="s">
        <v>976</v>
      </c>
      <c r="AO95" s="10" t="s">
        <v>977</v>
      </c>
      <c r="AP95" s="10">
        <v>64.7</v>
      </c>
      <c r="AQ95" s="19">
        <v>1E-8</v>
      </c>
      <c r="AR95" s="10" t="s">
        <v>978</v>
      </c>
      <c r="AS95" s="10" t="s">
        <v>979</v>
      </c>
      <c r="AT95" s="10">
        <v>733</v>
      </c>
      <c r="AU95" s="10">
        <v>0</v>
      </c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</row>
    <row r="96" spans="1:680" s="50" customFormat="1" ht="15" customHeight="1" x14ac:dyDescent="0.2">
      <c r="A96" s="105"/>
      <c r="B96" s="84" t="s">
        <v>981</v>
      </c>
      <c r="C96" s="12">
        <v>7</v>
      </c>
      <c r="D96" s="12">
        <v>1695</v>
      </c>
      <c r="E96" s="12">
        <v>4</v>
      </c>
      <c r="F96" s="12">
        <v>495</v>
      </c>
      <c r="G96" s="40" t="s">
        <v>950</v>
      </c>
      <c r="H96" s="91"/>
      <c r="I96" s="40"/>
      <c r="J96" s="40"/>
      <c r="K96" s="40"/>
      <c r="L96" s="40"/>
      <c r="M96" s="40"/>
      <c r="N96" s="40"/>
      <c r="O96" s="40"/>
      <c r="P96" s="40"/>
      <c r="Q96" s="91"/>
      <c r="R96" s="40"/>
      <c r="S96" s="40"/>
      <c r="T96" s="40"/>
      <c r="U96" s="40"/>
      <c r="V96" s="40"/>
      <c r="W96" s="11" t="s">
        <v>980</v>
      </c>
      <c r="X96" s="14" t="s">
        <v>170</v>
      </c>
      <c r="Y96" s="29" t="s">
        <v>982</v>
      </c>
      <c r="Z96" s="29">
        <v>111</v>
      </c>
      <c r="AA96" s="63">
        <v>1.0799999999999999E-22</v>
      </c>
      <c r="AB96" s="29" t="s">
        <v>983</v>
      </c>
      <c r="AC96" s="17" t="s">
        <v>984</v>
      </c>
      <c r="AD96" s="17">
        <v>70.900000000000006</v>
      </c>
      <c r="AE96" s="64">
        <v>2E-12</v>
      </c>
      <c r="AF96" s="17" t="s">
        <v>985</v>
      </c>
      <c r="AG96" s="10" t="s">
        <v>986</v>
      </c>
      <c r="AH96" s="10">
        <v>104</v>
      </c>
      <c r="AI96" s="19">
        <v>7.9999999999999997E-23</v>
      </c>
      <c r="AJ96" s="10" t="s">
        <v>987</v>
      </c>
      <c r="AK96" s="10" t="s">
        <v>988</v>
      </c>
      <c r="AL96" s="10">
        <v>95.1</v>
      </c>
      <c r="AM96" s="19">
        <v>7.0000000000000003E-19</v>
      </c>
      <c r="AN96" s="10" t="s">
        <v>989</v>
      </c>
      <c r="AO96" s="10" t="s">
        <v>990</v>
      </c>
      <c r="AP96" s="10">
        <v>112</v>
      </c>
      <c r="AQ96" s="19">
        <v>3E-24</v>
      </c>
      <c r="AR96" s="10" t="s">
        <v>991</v>
      </c>
      <c r="AS96" s="10" t="s">
        <v>992</v>
      </c>
      <c r="AT96" s="10">
        <v>653</v>
      </c>
      <c r="AU96" s="10">
        <v>0</v>
      </c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</row>
    <row r="97" spans="1:680" ht="15" customHeight="1" x14ac:dyDescent="0.2">
      <c r="A97" s="105"/>
      <c r="B97" s="84" t="s">
        <v>993</v>
      </c>
      <c r="C97" s="13">
        <v>7</v>
      </c>
      <c r="D97" s="13">
        <v>1203</v>
      </c>
      <c r="E97" s="13">
        <v>1</v>
      </c>
      <c r="F97" s="13">
        <v>400</v>
      </c>
      <c r="G97" s="40" t="s">
        <v>950</v>
      </c>
      <c r="H97" s="91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11"/>
      <c r="X97" s="14" t="s">
        <v>170</v>
      </c>
      <c r="Y97" s="29" t="s">
        <v>994</v>
      </c>
      <c r="Z97" s="29">
        <v>54.7</v>
      </c>
      <c r="AA97" s="63">
        <v>1.3899999999999999E-4</v>
      </c>
      <c r="AB97" s="29" t="s">
        <v>995</v>
      </c>
      <c r="AC97" s="17" t="s">
        <v>71</v>
      </c>
      <c r="AD97" s="17">
        <v>34.700000000000003</v>
      </c>
      <c r="AE97" s="17">
        <v>0.49</v>
      </c>
      <c r="AF97" s="17" t="s">
        <v>996</v>
      </c>
      <c r="AG97" s="10" t="s">
        <v>829</v>
      </c>
      <c r="AH97" s="10">
        <v>50.4</v>
      </c>
      <c r="AI97" s="19">
        <v>1.0000000000000001E-5</v>
      </c>
      <c r="AJ97" s="10" t="s">
        <v>826</v>
      </c>
      <c r="AK97" s="10" t="s">
        <v>997</v>
      </c>
      <c r="AL97" s="10">
        <v>50.4</v>
      </c>
      <c r="AM97" s="19">
        <v>1E-4</v>
      </c>
      <c r="AN97" s="10" t="s">
        <v>998</v>
      </c>
      <c r="AO97" s="10" t="s">
        <v>999</v>
      </c>
      <c r="AP97" s="10">
        <v>47.8</v>
      </c>
      <c r="AQ97" s="10">
        <v>2E-3</v>
      </c>
      <c r="AR97" s="10" t="s">
        <v>1000</v>
      </c>
      <c r="AS97" s="10" t="s">
        <v>1001</v>
      </c>
      <c r="AT97" s="10">
        <v>518</v>
      </c>
      <c r="AU97" s="10">
        <v>0</v>
      </c>
      <c r="AV97" s="62"/>
      <c r="AW97" s="62"/>
      <c r="DF97" s="10"/>
      <c r="DG97" s="10"/>
      <c r="DH97" s="10"/>
      <c r="DI97" s="10"/>
      <c r="DJ97" s="10"/>
      <c r="DK97" s="10"/>
      <c r="DL97" s="10"/>
      <c r="DM97" s="10"/>
    </row>
    <row r="98" spans="1:680" ht="15" customHeight="1" x14ac:dyDescent="0.2">
      <c r="A98" s="105"/>
      <c r="B98" s="84" t="s">
        <v>1002</v>
      </c>
      <c r="C98" s="13">
        <v>9</v>
      </c>
      <c r="D98" s="13">
        <v>2127</v>
      </c>
      <c r="E98" s="13">
        <v>3</v>
      </c>
      <c r="F98" s="13">
        <v>708</v>
      </c>
      <c r="G98" s="40" t="s">
        <v>950</v>
      </c>
      <c r="H98" s="91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11"/>
      <c r="X98" s="14" t="s">
        <v>535</v>
      </c>
      <c r="Y98" s="17" t="s">
        <v>850</v>
      </c>
      <c r="Z98" s="29"/>
      <c r="AA98" s="29"/>
      <c r="AB98" s="63"/>
      <c r="AC98" s="17" t="s">
        <v>1003</v>
      </c>
      <c r="AD98" s="17">
        <v>32.299999999999997</v>
      </c>
      <c r="AE98" s="17">
        <v>4.8</v>
      </c>
      <c r="AF98" s="17" t="s">
        <v>1004</v>
      </c>
      <c r="AG98" s="10" t="s">
        <v>850</v>
      </c>
      <c r="AH98" s="10"/>
      <c r="AI98" s="19"/>
      <c r="AJ98" s="10"/>
      <c r="AK98" s="10" t="s">
        <v>850</v>
      </c>
      <c r="AN98" s="10"/>
      <c r="AO98" s="10" t="s">
        <v>850</v>
      </c>
      <c r="AS98" s="10" t="s">
        <v>1005</v>
      </c>
      <c r="AT98" s="10">
        <v>601</v>
      </c>
      <c r="AU98" s="10">
        <v>0</v>
      </c>
      <c r="AV98" s="62"/>
      <c r="AW98" s="62"/>
      <c r="DF98" s="10"/>
      <c r="DG98" s="10"/>
      <c r="DH98" s="10"/>
      <c r="DI98" s="10"/>
      <c r="DJ98" s="10"/>
      <c r="DK98" s="10"/>
      <c r="DL98" s="10"/>
      <c r="DM98" s="10"/>
    </row>
    <row r="99" spans="1:680" s="53" customFormat="1" ht="15" customHeight="1" x14ac:dyDescent="0.2">
      <c r="A99" s="105"/>
      <c r="B99" s="84" t="s">
        <v>1006</v>
      </c>
      <c r="C99" s="12">
        <v>7</v>
      </c>
      <c r="D99" s="12">
        <v>8316</v>
      </c>
      <c r="E99" s="12">
        <v>2</v>
      </c>
      <c r="F99" s="12">
        <v>489</v>
      </c>
      <c r="G99" s="40" t="s">
        <v>950</v>
      </c>
      <c r="H99" s="91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11"/>
      <c r="X99" s="14" t="s">
        <v>535</v>
      </c>
      <c r="Y99" s="17" t="s">
        <v>850</v>
      </c>
      <c r="Z99" s="29"/>
      <c r="AA99" s="29"/>
      <c r="AB99" s="63"/>
      <c r="AC99" s="17" t="s">
        <v>1007</v>
      </c>
      <c r="AD99" s="17">
        <v>31.6</v>
      </c>
      <c r="AE99" s="17">
        <v>9.4</v>
      </c>
      <c r="AF99" s="17" t="s">
        <v>1008</v>
      </c>
      <c r="AG99" s="10" t="s">
        <v>1009</v>
      </c>
      <c r="AH99" s="10">
        <v>32.700000000000003</v>
      </c>
      <c r="AI99" s="19">
        <v>4.2</v>
      </c>
      <c r="AJ99" s="10" t="s">
        <v>1010</v>
      </c>
      <c r="AK99" s="10" t="s">
        <v>850</v>
      </c>
      <c r="AL99" s="10"/>
      <c r="AM99" s="10"/>
      <c r="AN99" s="10"/>
      <c r="AO99" s="10" t="s">
        <v>850</v>
      </c>
      <c r="AP99" s="10"/>
      <c r="AQ99" s="10"/>
      <c r="AR99" s="10"/>
      <c r="AS99" s="10" t="s">
        <v>1011</v>
      </c>
      <c r="AT99" s="10">
        <v>416</v>
      </c>
      <c r="AU99" s="19">
        <v>2.0000000000000001E-139</v>
      </c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</row>
    <row r="100" spans="1:680" s="20" customFormat="1" ht="15" customHeight="1" x14ac:dyDescent="0.2">
      <c r="A100" s="105"/>
      <c r="B100" s="85" t="s">
        <v>1012</v>
      </c>
      <c r="C100" s="23">
        <v>7</v>
      </c>
      <c r="D100" s="23">
        <v>1851</v>
      </c>
      <c r="E100" s="23">
        <v>2</v>
      </c>
      <c r="F100" s="23">
        <v>616</v>
      </c>
      <c r="G100" s="30" t="s">
        <v>950</v>
      </c>
      <c r="H100" s="96"/>
      <c r="I100" s="30"/>
      <c r="J100" s="30"/>
      <c r="K100" s="30"/>
      <c r="L100" s="30"/>
      <c r="M100" s="30"/>
      <c r="N100" s="30"/>
      <c r="O100" s="96"/>
      <c r="P100" s="30"/>
      <c r="Q100" s="96"/>
      <c r="R100" s="30"/>
      <c r="S100" s="30"/>
      <c r="T100" s="30"/>
      <c r="U100" s="30"/>
      <c r="V100" s="30"/>
      <c r="W100" s="21" t="s">
        <v>745</v>
      </c>
      <c r="X100" s="24" t="s">
        <v>170</v>
      </c>
      <c r="Y100" s="65" t="s">
        <v>1013</v>
      </c>
      <c r="Z100" s="65">
        <v>147</v>
      </c>
      <c r="AA100" s="66">
        <v>9.6900000000000006E-37</v>
      </c>
      <c r="AB100" s="65" t="s">
        <v>1014</v>
      </c>
      <c r="AC100" s="25" t="s">
        <v>1015</v>
      </c>
      <c r="AD100" s="25">
        <v>44.3</v>
      </c>
      <c r="AE100" s="67">
        <v>5.0000000000000001E-4</v>
      </c>
      <c r="AF100" s="25" t="s">
        <v>1016</v>
      </c>
      <c r="AG100" s="20" t="s">
        <v>1017</v>
      </c>
      <c r="AH100" s="20">
        <v>147</v>
      </c>
      <c r="AI100" s="26">
        <v>3.0000000000000003E-39</v>
      </c>
      <c r="AJ100" s="20" t="s">
        <v>1014</v>
      </c>
      <c r="AK100" s="20" t="s">
        <v>1018</v>
      </c>
      <c r="AL100" s="20">
        <v>62</v>
      </c>
      <c r="AM100" s="26">
        <v>2E-8</v>
      </c>
      <c r="AN100" s="20" t="s">
        <v>1019</v>
      </c>
      <c r="AO100" s="20" t="s">
        <v>1020</v>
      </c>
      <c r="AP100" s="20">
        <v>56.6</v>
      </c>
      <c r="AQ100" s="26">
        <v>3.9999999999999998E-6</v>
      </c>
      <c r="AR100" s="20" t="s">
        <v>1021</v>
      </c>
      <c r="AS100" s="20" t="s">
        <v>1022</v>
      </c>
      <c r="AT100" s="20">
        <v>457</v>
      </c>
      <c r="AU100" s="26">
        <v>2.9999999999999998E-155</v>
      </c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  <c r="IW100" s="10"/>
      <c r="IX100" s="10"/>
      <c r="IY100" s="10"/>
      <c r="IZ100" s="10"/>
      <c r="JA100" s="10"/>
      <c r="JB100" s="10"/>
      <c r="JC100" s="10"/>
      <c r="JD100" s="10"/>
      <c r="JE100" s="10"/>
      <c r="JF100" s="10"/>
      <c r="JG100" s="10"/>
      <c r="JH100" s="10"/>
      <c r="JI100" s="10"/>
      <c r="JJ100" s="10"/>
      <c r="JK100" s="10"/>
      <c r="JL100" s="10"/>
      <c r="JM100" s="10"/>
      <c r="JN100" s="10"/>
      <c r="JO100" s="10"/>
      <c r="JP100" s="10"/>
      <c r="JQ100" s="10"/>
      <c r="JR100" s="10"/>
      <c r="JS100" s="10"/>
      <c r="JT100" s="10"/>
      <c r="JU100" s="10"/>
      <c r="JV100" s="10"/>
      <c r="JW100" s="10"/>
      <c r="JX100" s="10"/>
      <c r="JY100" s="10"/>
      <c r="JZ100" s="10"/>
      <c r="KA100" s="10"/>
      <c r="KB100" s="10"/>
      <c r="KC100" s="10"/>
      <c r="KD100" s="10"/>
      <c r="KE100" s="10"/>
      <c r="KF100" s="10"/>
      <c r="KG100" s="10"/>
      <c r="KH100" s="10"/>
      <c r="KI100" s="10"/>
      <c r="KJ100" s="10"/>
      <c r="KK100" s="10"/>
      <c r="KL100" s="10"/>
      <c r="KM100" s="10"/>
      <c r="KN100" s="10"/>
      <c r="KO100" s="10"/>
      <c r="KP100" s="10"/>
      <c r="KQ100" s="10"/>
      <c r="KR100" s="10"/>
      <c r="KS100" s="10"/>
      <c r="KT100" s="10"/>
      <c r="KU100" s="10"/>
      <c r="KV100" s="10"/>
      <c r="KW100" s="10"/>
      <c r="KX100" s="10"/>
      <c r="KY100" s="10"/>
      <c r="KZ100" s="10"/>
      <c r="LA100" s="10"/>
      <c r="LB100" s="10"/>
      <c r="LC100" s="10"/>
      <c r="LD100" s="10"/>
      <c r="LE100" s="10"/>
      <c r="LF100" s="10"/>
      <c r="LG100" s="10"/>
      <c r="LH100" s="10"/>
      <c r="LI100" s="10"/>
      <c r="LJ100" s="10"/>
      <c r="LK100" s="10"/>
      <c r="LL100" s="10"/>
      <c r="LM100" s="10"/>
      <c r="LN100" s="10"/>
      <c r="LO100" s="10"/>
      <c r="LP100" s="10"/>
      <c r="LQ100" s="10"/>
      <c r="LR100" s="10"/>
      <c r="LS100" s="10"/>
      <c r="LT100" s="10"/>
      <c r="LU100" s="10"/>
      <c r="LV100" s="10"/>
      <c r="LW100" s="10"/>
      <c r="LX100" s="10"/>
      <c r="LY100" s="10"/>
      <c r="LZ100" s="10"/>
      <c r="MA100" s="10"/>
      <c r="MB100" s="10"/>
      <c r="MC100" s="10"/>
      <c r="MD100" s="10"/>
      <c r="ME100" s="10"/>
      <c r="MF100" s="10"/>
      <c r="MG100" s="10"/>
      <c r="MH100" s="10"/>
      <c r="MI100" s="10"/>
      <c r="MJ100" s="10"/>
      <c r="MK100" s="10"/>
      <c r="ML100" s="10"/>
      <c r="MM100" s="10"/>
      <c r="MN100" s="10"/>
      <c r="MO100" s="10"/>
      <c r="MP100" s="10"/>
      <c r="MQ100" s="10"/>
      <c r="MR100" s="10"/>
      <c r="MS100" s="10"/>
      <c r="MT100" s="10"/>
      <c r="MU100" s="10"/>
      <c r="MV100" s="10"/>
      <c r="MW100" s="10"/>
      <c r="MX100" s="10"/>
      <c r="MY100" s="10"/>
      <c r="MZ100" s="10"/>
      <c r="NA100" s="10"/>
      <c r="NB100" s="10"/>
      <c r="NC100" s="10"/>
      <c r="ND100" s="10"/>
      <c r="NE100" s="10"/>
      <c r="NF100" s="10"/>
      <c r="NG100" s="10"/>
      <c r="NH100" s="10"/>
      <c r="NI100" s="10"/>
      <c r="NJ100" s="10"/>
      <c r="NK100" s="10"/>
      <c r="NL100" s="10"/>
      <c r="NM100" s="10"/>
      <c r="NN100" s="10"/>
      <c r="NO100" s="10"/>
      <c r="NP100" s="10"/>
      <c r="NQ100" s="10"/>
      <c r="NR100" s="10"/>
      <c r="NS100" s="10"/>
      <c r="NT100" s="10"/>
      <c r="NU100" s="10"/>
      <c r="NV100" s="10"/>
      <c r="NW100" s="10"/>
      <c r="NX100" s="10"/>
      <c r="NY100" s="10"/>
      <c r="NZ100" s="10"/>
      <c r="OA100" s="10"/>
      <c r="OB100" s="10"/>
      <c r="OC100" s="10"/>
      <c r="OD100" s="10"/>
      <c r="OE100" s="10"/>
      <c r="OF100" s="10"/>
      <c r="OG100" s="10"/>
      <c r="OH100" s="10"/>
      <c r="OI100" s="10"/>
      <c r="OJ100" s="10"/>
      <c r="OK100" s="10"/>
      <c r="OL100" s="10"/>
      <c r="OM100" s="10"/>
      <c r="ON100" s="10"/>
      <c r="OO100" s="10"/>
      <c r="OP100" s="10"/>
      <c r="OQ100" s="10"/>
      <c r="OR100" s="10"/>
      <c r="OS100" s="10"/>
      <c r="OT100" s="10"/>
      <c r="OU100" s="10"/>
      <c r="OV100" s="10"/>
      <c r="OW100" s="10"/>
      <c r="OX100" s="10"/>
      <c r="OY100" s="10"/>
      <c r="OZ100" s="10"/>
      <c r="PA100" s="10"/>
      <c r="PB100" s="10"/>
      <c r="PC100" s="10"/>
      <c r="PD100" s="10"/>
      <c r="PE100" s="10"/>
      <c r="PF100" s="10"/>
      <c r="PG100" s="10"/>
      <c r="PH100" s="10"/>
      <c r="PI100" s="10"/>
      <c r="PJ100" s="10"/>
      <c r="PK100" s="10"/>
      <c r="PL100" s="10"/>
      <c r="PM100" s="10"/>
      <c r="PN100" s="10"/>
      <c r="PO100" s="10"/>
      <c r="PP100" s="10"/>
      <c r="PQ100" s="10"/>
      <c r="PR100" s="10"/>
      <c r="PS100" s="10"/>
      <c r="PT100" s="10"/>
      <c r="PU100" s="10"/>
      <c r="PV100" s="10"/>
      <c r="PW100" s="10"/>
      <c r="PX100" s="10"/>
      <c r="PY100" s="10"/>
      <c r="PZ100" s="10"/>
      <c r="QA100" s="10"/>
      <c r="QB100" s="10"/>
      <c r="QC100" s="10"/>
      <c r="QD100" s="10"/>
      <c r="QE100" s="10"/>
      <c r="QF100" s="10"/>
      <c r="QG100" s="10"/>
      <c r="QH100" s="10"/>
      <c r="QI100" s="10"/>
      <c r="QJ100" s="10"/>
      <c r="QK100" s="10"/>
      <c r="QL100" s="10"/>
      <c r="QM100" s="10"/>
      <c r="QN100" s="10"/>
      <c r="QO100" s="10"/>
      <c r="QP100" s="10"/>
      <c r="QQ100" s="10"/>
      <c r="QR100" s="10"/>
      <c r="QS100" s="10"/>
      <c r="QT100" s="10"/>
      <c r="QU100" s="10"/>
      <c r="QV100" s="10"/>
      <c r="QW100" s="10"/>
      <c r="QX100" s="10"/>
      <c r="QY100" s="10"/>
      <c r="QZ100" s="10"/>
      <c r="RA100" s="10"/>
      <c r="RB100" s="10"/>
      <c r="RC100" s="10"/>
      <c r="RD100" s="10"/>
      <c r="RE100" s="10"/>
      <c r="RF100" s="10"/>
      <c r="RG100" s="10"/>
      <c r="RH100" s="10"/>
      <c r="RI100" s="10"/>
      <c r="RJ100" s="10"/>
      <c r="RK100" s="10"/>
      <c r="RL100" s="10"/>
      <c r="RM100" s="10"/>
      <c r="RN100" s="10"/>
      <c r="RO100" s="10"/>
      <c r="RP100" s="10"/>
      <c r="RQ100" s="10"/>
      <c r="RR100" s="10"/>
      <c r="RS100" s="10"/>
      <c r="RT100" s="10"/>
      <c r="RU100" s="10"/>
      <c r="RV100" s="10"/>
      <c r="RW100" s="10"/>
      <c r="RX100" s="10"/>
      <c r="RY100" s="10"/>
      <c r="RZ100" s="10"/>
      <c r="SA100" s="10"/>
      <c r="SB100" s="10"/>
      <c r="SC100" s="10"/>
      <c r="SD100" s="10"/>
      <c r="SE100" s="10"/>
      <c r="SF100" s="10"/>
      <c r="SG100" s="10"/>
      <c r="SH100" s="10"/>
      <c r="SI100" s="10"/>
      <c r="SJ100" s="10"/>
      <c r="SK100" s="10"/>
      <c r="SL100" s="10"/>
      <c r="SM100" s="10"/>
      <c r="SN100" s="10"/>
      <c r="SO100" s="10"/>
      <c r="SP100" s="10"/>
      <c r="SQ100" s="10"/>
      <c r="SR100" s="10"/>
      <c r="SS100" s="10"/>
      <c r="ST100" s="10"/>
      <c r="SU100" s="10"/>
      <c r="SV100" s="10"/>
      <c r="SW100" s="10"/>
      <c r="SX100" s="10"/>
      <c r="SY100" s="10"/>
      <c r="SZ100" s="10"/>
      <c r="TA100" s="10"/>
      <c r="TB100" s="10"/>
      <c r="TC100" s="10"/>
      <c r="TD100" s="10"/>
      <c r="TE100" s="10"/>
      <c r="TF100" s="10"/>
      <c r="TG100" s="10"/>
      <c r="TH100" s="10"/>
      <c r="TI100" s="10"/>
      <c r="TJ100" s="10"/>
      <c r="TK100" s="10"/>
      <c r="TL100" s="10"/>
      <c r="TM100" s="10"/>
      <c r="TN100" s="10"/>
      <c r="TO100" s="10"/>
      <c r="TP100" s="10"/>
      <c r="TQ100" s="10"/>
      <c r="TR100" s="10"/>
      <c r="TS100" s="10"/>
      <c r="TT100" s="10"/>
      <c r="TU100" s="10"/>
      <c r="TV100" s="10"/>
      <c r="TW100" s="10"/>
      <c r="TX100" s="10"/>
      <c r="TY100" s="10"/>
      <c r="TZ100" s="10"/>
      <c r="UA100" s="10"/>
      <c r="UB100" s="10"/>
      <c r="UC100" s="10"/>
      <c r="UD100" s="10"/>
      <c r="UE100" s="10"/>
      <c r="UF100" s="10"/>
      <c r="UG100" s="10"/>
      <c r="UH100" s="10"/>
      <c r="UI100" s="10"/>
      <c r="UJ100" s="10"/>
      <c r="UK100" s="10"/>
      <c r="UL100" s="10"/>
      <c r="UM100" s="10"/>
      <c r="UN100" s="10"/>
      <c r="UO100" s="10"/>
      <c r="UP100" s="10"/>
      <c r="UQ100" s="10"/>
      <c r="UR100" s="10"/>
      <c r="US100" s="10"/>
      <c r="UT100" s="10"/>
      <c r="UU100" s="10"/>
      <c r="UV100" s="10"/>
      <c r="UW100" s="10"/>
      <c r="UX100" s="10"/>
      <c r="UY100" s="10"/>
      <c r="UZ100" s="10"/>
      <c r="VA100" s="10"/>
      <c r="VB100" s="10"/>
      <c r="VC100" s="10"/>
      <c r="VD100" s="10"/>
      <c r="VE100" s="10"/>
      <c r="VF100" s="10"/>
      <c r="VG100" s="10"/>
      <c r="VH100" s="10"/>
      <c r="VI100" s="10"/>
      <c r="VJ100" s="10"/>
      <c r="VK100" s="10"/>
      <c r="VL100" s="10"/>
      <c r="VM100" s="10"/>
      <c r="VN100" s="10"/>
      <c r="VO100" s="10"/>
      <c r="VP100" s="10"/>
      <c r="VQ100" s="10"/>
      <c r="VR100" s="10"/>
      <c r="VS100" s="10"/>
      <c r="VT100" s="10"/>
      <c r="VU100" s="10"/>
      <c r="VV100" s="10"/>
      <c r="VW100" s="10"/>
      <c r="VX100" s="10"/>
      <c r="VY100" s="10"/>
      <c r="VZ100" s="10"/>
      <c r="WA100" s="10"/>
      <c r="WB100" s="10"/>
      <c r="WC100" s="10"/>
      <c r="WD100" s="10"/>
      <c r="WE100" s="10"/>
      <c r="WF100" s="10"/>
      <c r="WG100" s="10"/>
      <c r="WH100" s="10"/>
      <c r="WI100" s="10"/>
      <c r="WJ100" s="10"/>
      <c r="WK100" s="10"/>
      <c r="WL100" s="10"/>
      <c r="WM100" s="10"/>
      <c r="WN100" s="10"/>
      <c r="WO100" s="10"/>
      <c r="WP100" s="10"/>
      <c r="WQ100" s="10"/>
      <c r="WR100" s="10"/>
      <c r="WS100" s="10"/>
      <c r="WT100" s="10"/>
      <c r="WU100" s="10"/>
      <c r="WV100" s="10"/>
      <c r="WW100" s="10"/>
      <c r="WX100" s="10"/>
      <c r="WY100" s="10"/>
      <c r="WZ100" s="10"/>
      <c r="XA100" s="10"/>
      <c r="XB100" s="10"/>
      <c r="XC100" s="10"/>
      <c r="XD100" s="10"/>
      <c r="XE100" s="10"/>
      <c r="XF100" s="10"/>
      <c r="XG100" s="10"/>
      <c r="XH100" s="10"/>
      <c r="XI100" s="10"/>
      <c r="XJ100" s="10"/>
      <c r="XK100" s="10"/>
      <c r="XL100" s="10"/>
      <c r="XM100" s="10"/>
      <c r="XN100" s="10"/>
      <c r="XO100" s="10"/>
      <c r="XP100" s="10"/>
      <c r="XQ100" s="10"/>
      <c r="XR100" s="10"/>
      <c r="XS100" s="10"/>
      <c r="XT100" s="10"/>
      <c r="XU100" s="10"/>
      <c r="XV100" s="10"/>
      <c r="XW100" s="10"/>
      <c r="XX100" s="10"/>
      <c r="XY100" s="10"/>
      <c r="XZ100" s="10"/>
      <c r="YA100" s="10"/>
      <c r="YB100" s="10"/>
      <c r="YC100" s="10"/>
      <c r="YD100" s="10"/>
      <c r="YE100" s="10"/>
      <c r="YF100" s="10"/>
      <c r="YG100" s="10"/>
      <c r="YH100" s="10"/>
      <c r="YI100" s="10"/>
      <c r="YJ100" s="10"/>
      <c r="YK100" s="10"/>
      <c r="YL100" s="10"/>
      <c r="YM100" s="10"/>
      <c r="YN100" s="10"/>
      <c r="YO100" s="10"/>
      <c r="YP100" s="10"/>
      <c r="YQ100" s="10"/>
      <c r="YR100" s="10"/>
      <c r="YS100" s="10"/>
      <c r="YT100" s="10"/>
      <c r="YU100" s="10"/>
      <c r="YV100" s="10"/>
      <c r="YW100" s="10"/>
      <c r="YX100" s="10"/>
      <c r="YY100" s="10"/>
      <c r="YZ100" s="10"/>
      <c r="ZA100" s="10"/>
      <c r="ZB100" s="10"/>
      <c r="ZC100" s="10"/>
      <c r="ZD100" s="10"/>
    </row>
    <row r="101" spans="1:680" ht="15" customHeight="1" x14ac:dyDescent="0.2">
      <c r="A101" s="105"/>
      <c r="B101" s="84" t="s">
        <v>1023</v>
      </c>
      <c r="C101" s="12">
        <v>7</v>
      </c>
      <c r="D101" s="12">
        <v>3522</v>
      </c>
      <c r="E101" s="12">
        <v>2</v>
      </c>
      <c r="F101" s="12">
        <v>783</v>
      </c>
      <c r="G101" s="11" t="s">
        <v>1024</v>
      </c>
      <c r="H101" s="87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4" t="s">
        <v>170</v>
      </c>
      <c r="Y101" s="17" t="s">
        <v>850</v>
      </c>
      <c r="Z101" s="29"/>
      <c r="AA101" s="29"/>
      <c r="AB101" s="63"/>
      <c r="AC101" s="17" t="s">
        <v>1025</v>
      </c>
      <c r="AD101" s="17">
        <v>37</v>
      </c>
      <c r="AE101" s="17">
        <v>0.24</v>
      </c>
      <c r="AF101" s="17" t="s">
        <v>1026</v>
      </c>
      <c r="AG101" s="10" t="s">
        <v>850</v>
      </c>
      <c r="AH101" s="10"/>
      <c r="AI101" s="19"/>
      <c r="AJ101" s="10"/>
      <c r="AK101" s="10" t="s">
        <v>850</v>
      </c>
      <c r="AN101" s="10"/>
      <c r="AO101" s="10" t="s">
        <v>1027</v>
      </c>
      <c r="AP101" s="10">
        <v>43.1</v>
      </c>
      <c r="AQ101" s="10">
        <v>0.16</v>
      </c>
      <c r="AR101" s="10" t="s">
        <v>1028</v>
      </c>
      <c r="AS101" s="10" t="s">
        <v>1029</v>
      </c>
      <c r="AT101" s="10">
        <v>549</v>
      </c>
      <c r="AU101" s="10">
        <v>0</v>
      </c>
      <c r="AV101" s="62"/>
      <c r="AW101" s="62"/>
      <c r="DF101" s="10"/>
      <c r="DG101" s="10"/>
      <c r="DH101" s="10"/>
      <c r="DI101" s="10"/>
      <c r="DJ101" s="10"/>
      <c r="DK101" s="10"/>
      <c r="DL101" s="10"/>
      <c r="DM101" s="10"/>
    </row>
    <row r="102" spans="1:680" s="52" customFormat="1" ht="15" customHeight="1" x14ac:dyDescent="0.2">
      <c r="A102" s="105"/>
      <c r="B102" s="85" t="s">
        <v>1031</v>
      </c>
      <c r="C102" s="23">
        <v>5</v>
      </c>
      <c r="D102" s="23">
        <v>1649</v>
      </c>
      <c r="E102" s="23">
        <v>15</v>
      </c>
      <c r="F102" s="23">
        <v>549</v>
      </c>
      <c r="G102" s="21" t="s">
        <v>1024</v>
      </c>
      <c r="H102" s="88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 t="s">
        <v>1030</v>
      </c>
      <c r="X102" s="24" t="s">
        <v>170</v>
      </c>
      <c r="Y102" s="65" t="s">
        <v>1032</v>
      </c>
      <c r="Z102" s="65">
        <v>103</v>
      </c>
      <c r="AA102" s="66">
        <v>2.0999999999999999E-19</v>
      </c>
      <c r="AB102" s="65" t="s">
        <v>1033</v>
      </c>
      <c r="AC102" s="25" t="s">
        <v>1034</v>
      </c>
      <c r="AD102" s="25">
        <v>48.1</v>
      </c>
      <c r="AE102" s="67">
        <v>4.0000000000000003E-5</v>
      </c>
      <c r="AF102" s="25" t="s">
        <v>1035</v>
      </c>
      <c r="AG102" s="20" t="s">
        <v>1036</v>
      </c>
      <c r="AH102" s="20">
        <v>97.1</v>
      </c>
      <c r="AI102" s="26">
        <v>4.9999999999999997E-21</v>
      </c>
      <c r="AJ102" s="20" t="s">
        <v>1037</v>
      </c>
      <c r="AK102" s="20" t="s">
        <v>1038</v>
      </c>
      <c r="AL102" s="20">
        <v>116</v>
      </c>
      <c r="AM102" s="26">
        <v>5.0000000000000002E-26</v>
      </c>
      <c r="AN102" s="20" t="s">
        <v>1039</v>
      </c>
      <c r="AO102" s="20" t="s">
        <v>1040</v>
      </c>
      <c r="AP102" s="20">
        <v>96.7</v>
      </c>
      <c r="AQ102" s="26">
        <v>7.0000000000000003E-19</v>
      </c>
      <c r="AR102" s="20" t="s">
        <v>1041</v>
      </c>
      <c r="AS102" s="20" t="s">
        <v>1042</v>
      </c>
      <c r="AT102" s="20">
        <v>169</v>
      </c>
      <c r="AU102" s="26">
        <v>2.9999999999999999E-46</v>
      </c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  <c r="VM102" s="53"/>
      <c r="VN102" s="53"/>
      <c r="VO102" s="53"/>
      <c r="VP102" s="53"/>
      <c r="VQ102" s="53"/>
      <c r="VR102" s="53"/>
      <c r="VS102" s="53"/>
      <c r="VT102" s="53"/>
      <c r="VU102" s="53"/>
      <c r="VV102" s="53"/>
      <c r="VW102" s="53"/>
      <c r="VX102" s="53"/>
      <c r="VY102" s="53"/>
      <c r="VZ102" s="53"/>
      <c r="WA102" s="53"/>
      <c r="WB102" s="53"/>
      <c r="WC102" s="53"/>
      <c r="WD102" s="53"/>
      <c r="WE102" s="53"/>
      <c r="WF102" s="53"/>
      <c r="WG102" s="53"/>
      <c r="WH102" s="53"/>
      <c r="WI102" s="53"/>
      <c r="WJ102" s="53"/>
      <c r="WK102" s="53"/>
      <c r="WL102" s="53"/>
      <c r="WM102" s="53"/>
      <c r="WN102" s="53"/>
      <c r="WO102" s="53"/>
      <c r="WP102" s="53"/>
      <c r="WQ102" s="53"/>
      <c r="WR102" s="53"/>
      <c r="WS102" s="53"/>
      <c r="WT102" s="53"/>
      <c r="WU102" s="53"/>
      <c r="WV102" s="53"/>
      <c r="WW102" s="53"/>
      <c r="WX102" s="53"/>
      <c r="WY102" s="53"/>
      <c r="WZ102" s="53"/>
      <c r="XA102" s="53"/>
      <c r="XB102" s="53"/>
      <c r="XC102" s="53"/>
      <c r="XD102" s="53"/>
      <c r="XE102" s="53"/>
      <c r="XF102" s="53"/>
      <c r="XG102" s="53"/>
      <c r="XH102" s="53"/>
      <c r="XI102" s="53"/>
      <c r="XJ102" s="53"/>
      <c r="XK102" s="53"/>
      <c r="XL102" s="53"/>
      <c r="XM102" s="53"/>
      <c r="XN102" s="53"/>
      <c r="XO102" s="53"/>
      <c r="XP102" s="53"/>
      <c r="XQ102" s="53"/>
      <c r="XR102" s="53"/>
      <c r="XS102" s="53"/>
      <c r="XT102" s="53"/>
      <c r="XU102" s="53"/>
      <c r="XV102" s="53"/>
      <c r="XW102" s="53"/>
      <c r="XX102" s="53"/>
      <c r="XY102" s="53"/>
      <c r="XZ102" s="53"/>
      <c r="YA102" s="53"/>
      <c r="YB102" s="53"/>
      <c r="YC102" s="53"/>
      <c r="YD102" s="53"/>
      <c r="YE102" s="53"/>
      <c r="YF102" s="53"/>
      <c r="YG102" s="53"/>
      <c r="YH102" s="53"/>
      <c r="YI102" s="53"/>
      <c r="YJ102" s="53"/>
      <c r="YK102" s="53"/>
      <c r="YL102" s="53"/>
      <c r="YM102" s="53"/>
      <c r="YN102" s="53"/>
      <c r="YO102" s="53"/>
      <c r="YP102" s="53"/>
      <c r="YQ102" s="53"/>
      <c r="YR102" s="53"/>
      <c r="YS102" s="53"/>
      <c r="YT102" s="53"/>
      <c r="YU102" s="53"/>
      <c r="YV102" s="53"/>
      <c r="YW102" s="53"/>
      <c r="YX102" s="53"/>
      <c r="YY102" s="53"/>
      <c r="YZ102" s="53"/>
      <c r="ZA102" s="53"/>
      <c r="ZB102" s="53"/>
      <c r="ZC102" s="53"/>
      <c r="ZD102" s="53"/>
    </row>
    <row r="103" spans="1:680" s="53" customFormat="1" ht="15" customHeight="1" x14ac:dyDescent="0.2">
      <c r="A103" s="105"/>
      <c r="B103" s="116" t="s">
        <v>1043</v>
      </c>
      <c r="C103" s="12">
        <v>6</v>
      </c>
      <c r="D103" s="12">
        <f>189896-189063</f>
        <v>833</v>
      </c>
      <c r="E103" s="12">
        <v>1</v>
      </c>
      <c r="F103" s="12">
        <v>277</v>
      </c>
      <c r="G103" s="40" t="s">
        <v>1463</v>
      </c>
      <c r="H103" s="40"/>
      <c r="I103" s="40"/>
      <c r="J103" s="40"/>
      <c r="K103" s="40"/>
      <c r="L103" s="40"/>
      <c r="M103" s="40"/>
      <c r="N103" s="40"/>
      <c r="O103" s="40"/>
      <c r="P103" s="84"/>
      <c r="Q103" s="84"/>
      <c r="R103" s="84"/>
      <c r="S103" s="84"/>
      <c r="T103" s="84"/>
      <c r="U103" s="84"/>
      <c r="V103" s="84"/>
      <c r="W103" s="84"/>
      <c r="X103" s="46" t="s">
        <v>170</v>
      </c>
      <c r="Y103" s="29" t="s">
        <v>1044</v>
      </c>
      <c r="Z103" s="29">
        <v>53.5</v>
      </c>
      <c r="AA103" s="63">
        <v>1.36E-4</v>
      </c>
      <c r="AB103" s="29" t="s">
        <v>1045</v>
      </c>
      <c r="AC103" s="17" t="s">
        <v>1046</v>
      </c>
      <c r="AD103" s="17">
        <v>37</v>
      </c>
      <c r="AE103" s="17">
        <v>2.4E-2</v>
      </c>
      <c r="AF103" s="17" t="s">
        <v>1047</v>
      </c>
      <c r="AG103" s="10" t="s">
        <v>1048</v>
      </c>
      <c r="AH103" s="10">
        <v>46.2</v>
      </c>
      <c r="AI103" s="19">
        <v>1E-4</v>
      </c>
      <c r="AJ103" s="10" t="s">
        <v>1049</v>
      </c>
      <c r="AK103" s="10" t="s">
        <v>1050</v>
      </c>
      <c r="AL103" s="10">
        <v>41.2</v>
      </c>
      <c r="AM103" s="10">
        <v>6.3E-2</v>
      </c>
      <c r="AN103" s="10" t="s">
        <v>1051</v>
      </c>
      <c r="AO103" s="10" t="s">
        <v>1052</v>
      </c>
      <c r="AP103" s="10">
        <v>52.4</v>
      </c>
      <c r="AQ103" s="19">
        <v>3.0000000000000001E-5</v>
      </c>
      <c r="AR103" s="10" t="s">
        <v>1053</v>
      </c>
      <c r="AS103" s="10" t="s">
        <v>1054</v>
      </c>
      <c r="AT103" s="10">
        <v>308</v>
      </c>
      <c r="AU103" s="19">
        <v>1.9999999999999999E-102</v>
      </c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</row>
    <row r="104" spans="1:680" s="53" customFormat="1" ht="15" customHeight="1" x14ac:dyDescent="0.2">
      <c r="A104" s="105"/>
      <c r="B104" s="116" t="s">
        <v>1055</v>
      </c>
      <c r="C104" s="12">
        <v>6</v>
      </c>
      <c r="D104" s="12">
        <f>109040-108498</f>
        <v>542</v>
      </c>
      <c r="E104" s="12">
        <v>1</v>
      </c>
      <c r="F104" s="12">
        <v>180</v>
      </c>
      <c r="G104" s="40" t="s">
        <v>1463</v>
      </c>
      <c r="H104" s="40"/>
      <c r="I104" s="40"/>
      <c r="J104" s="40"/>
      <c r="K104" s="40"/>
      <c r="L104" s="40"/>
      <c r="M104" s="40"/>
      <c r="N104" s="40"/>
      <c r="O104" s="40"/>
      <c r="P104" s="84"/>
      <c r="Q104" s="84"/>
      <c r="R104" s="84"/>
      <c r="S104" s="84"/>
      <c r="T104" s="84"/>
      <c r="U104" s="84"/>
      <c r="V104" s="84"/>
      <c r="W104" s="84"/>
      <c r="X104" s="46" t="s">
        <v>170</v>
      </c>
      <c r="Y104" s="29" t="s">
        <v>1056</v>
      </c>
      <c r="Z104" s="29">
        <v>62</v>
      </c>
      <c r="AA104" s="63">
        <v>1.9399999999999999E-7</v>
      </c>
      <c r="AB104" s="29" t="s">
        <v>1057</v>
      </c>
      <c r="AC104" s="17" t="s">
        <v>1058</v>
      </c>
      <c r="AD104" s="17">
        <v>40.4</v>
      </c>
      <c r="AE104" s="17">
        <v>4.0000000000000001E-3</v>
      </c>
      <c r="AF104" s="17" t="s">
        <v>1059</v>
      </c>
      <c r="AG104" s="10" t="s">
        <v>1060</v>
      </c>
      <c r="AH104" s="10">
        <v>62</v>
      </c>
      <c r="AI104" s="19">
        <v>6E-10</v>
      </c>
      <c r="AJ104" s="10" t="s">
        <v>1057</v>
      </c>
      <c r="AK104" s="10" t="s">
        <v>1061</v>
      </c>
      <c r="AL104" s="10">
        <v>36.6</v>
      </c>
      <c r="AM104" s="10">
        <v>2</v>
      </c>
      <c r="AN104" s="10" t="s">
        <v>1062</v>
      </c>
      <c r="AO104" s="10" t="s">
        <v>1063</v>
      </c>
      <c r="AP104" s="10">
        <v>55.5</v>
      </c>
      <c r="AQ104" s="19">
        <v>3.9999999999999998E-6</v>
      </c>
      <c r="AR104" s="10" t="s">
        <v>1064</v>
      </c>
      <c r="AS104" s="10" t="s">
        <v>1065</v>
      </c>
      <c r="AT104" s="10">
        <v>353</v>
      </c>
      <c r="AU104" s="19">
        <v>3.9999999999999999E-120</v>
      </c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</row>
    <row r="105" spans="1:680" ht="15" customHeight="1" x14ac:dyDescent="0.2">
      <c r="A105" s="105"/>
      <c r="B105" s="112" t="s">
        <v>1066</v>
      </c>
      <c r="C105" s="12">
        <v>6</v>
      </c>
      <c r="D105" s="12">
        <f>375306-374515</f>
        <v>791</v>
      </c>
      <c r="E105" s="12">
        <v>1</v>
      </c>
      <c r="F105" s="12">
        <v>236</v>
      </c>
      <c r="G105" s="40" t="s">
        <v>1463</v>
      </c>
      <c r="H105" s="40"/>
      <c r="I105" s="40"/>
      <c r="J105" s="40"/>
      <c r="K105" s="40"/>
      <c r="L105" s="40"/>
      <c r="M105" s="40"/>
      <c r="N105" s="40"/>
      <c r="O105" s="40"/>
      <c r="P105" s="84"/>
      <c r="Q105" s="84"/>
      <c r="R105" s="84"/>
      <c r="S105" s="84"/>
      <c r="T105" s="84"/>
      <c r="U105" s="84"/>
      <c r="V105" s="84"/>
      <c r="W105" s="84"/>
      <c r="X105" s="46" t="s">
        <v>170</v>
      </c>
      <c r="Y105" s="29" t="s">
        <v>1067</v>
      </c>
      <c r="Z105" s="29">
        <v>47.8</v>
      </c>
      <c r="AA105" s="29">
        <v>1.2E-2</v>
      </c>
      <c r="AB105" s="29" t="s">
        <v>1068</v>
      </c>
      <c r="AC105" s="17" t="s">
        <v>1046</v>
      </c>
      <c r="AD105" s="17">
        <v>39.299999999999997</v>
      </c>
      <c r="AE105" s="17">
        <v>5.0000000000000001E-3</v>
      </c>
      <c r="AF105" s="17" t="s">
        <v>1069</v>
      </c>
      <c r="AG105" s="10" t="s">
        <v>1070</v>
      </c>
      <c r="AH105" s="10">
        <v>43.1</v>
      </c>
      <c r="AI105" s="19">
        <v>8.0000000000000004E-4</v>
      </c>
      <c r="AJ105" s="10" t="s">
        <v>1071</v>
      </c>
      <c r="AK105" s="10" t="s">
        <v>1072</v>
      </c>
      <c r="AL105" s="10">
        <v>44.7</v>
      </c>
      <c r="AM105" s="10">
        <v>5.0000000000000001E-3</v>
      </c>
      <c r="AN105" s="10" t="s">
        <v>1073</v>
      </c>
      <c r="AO105" s="10" t="s">
        <v>1074</v>
      </c>
      <c r="AP105" s="10">
        <v>48.1</v>
      </c>
      <c r="AQ105" s="19">
        <v>5.0000000000000001E-4</v>
      </c>
      <c r="AR105" s="10" t="s">
        <v>1075</v>
      </c>
      <c r="AS105" s="10" t="s">
        <v>1054</v>
      </c>
      <c r="AT105" s="10">
        <v>309</v>
      </c>
      <c r="AU105" s="19">
        <v>3E-103</v>
      </c>
      <c r="AV105" s="62"/>
      <c r="AW105" s="62"/>
      <c r="DF105" s="10"/>
      <c r="DG105" s="10"/>
      <c r="DH105" s="10"/>
      <c r="DI105" s="10"/>
      <c r="DJ105" s="10"/>
      <c r="DK105" s="10"/>
      <c r="DL105" s="10"/>
      <c r="DM105" s="10"/>
    </row>
    <row r="106" spans="1:680" ht="15" customHeight="1" x14ac:dyDescent="0.2">
      <c r="A106" s="105"/>
      <c r="B106" s="112" t="s">
        <v>1076</v>
      </c>
      <c r="C106" s="12">
        <v>6</v>
      </c>
      <c r="D106" s="12">
        <f>28547-27651</f>
        <v>896</v>
      </c>
      <c r="E106" s="12">
        <v>1</v>
      </c>
      <c r="F106" s="12">
        <v>298</v>
      </c>
      <c r="G106" s="40" t="s">
        <v>1463</v>
      </c>
      <c r="H106" s="40"/>
      <c r="I106" s="40"/>
      <c r="J106" s="40"/>
      <c r="K106" s="40"/>
      <c r="L106" s="40"/>
      <c r="M106" s="40"/>
      <c r="N106" s="40"/>
      <c r="O106" s="40"/>
      <c r="P106" s="84"/>
      <c r="Q106" s="84"/>
      <c r="R106" s="84"/>
      <c r="S106" s="84"/>
      <c r="T106" s="84"/>
      <c r="U106" s="84"/>
      <c r="V106" s="84"/>
      <c r="W106" s="84"/>
      <c r="X106" s="46" t="s">
        <v>170</v>
      </c>
      <c r="Y106" s="29" t="s">
        <v>1077</v>
      </c>
      <c r="Z106" s="29">
        <v>45.4</v>
      </c>
      <c r="AA106" s="29">
        <v>7.9000000000000001E-2</v>
      </c>
      <c r="AB106" s="29" t="s">
        <v>1078</v>
      </c>
      <c r="AC106" s="17" t="s">
        <v>71</v>
      </c>
      <c r="AD106" s="17">
        <v>39.299999999999997</v>
      </c>
      <c r="AE106" s="17">
        <v>8.0000000000000002E-3</v>
      </c>
      <c r="AF106" s="17" t="s">
        <v>1079</v>
      </c>
      <c r="AG106" s="10" t="s">
        <v>1080</v>
      </c>
      <c r="AH106" s="10">
        <v>40</v>
      </c>
      <c r="AI106" s="19">
        <v>1.2999999999999999E-2</v>
      </c>
      <c r="AJ106" s="10" t="s">
        <v>1081</v>
      </c>
      <c r="AK106" s="10" t="s">
        <v>1082</v>
      </c>
      <c r="AL106" s="10">
        <v>40.799999999999997</v>
      </c>
      <c r="AM106" s="10">
        <v>0.09</v>
      </c>
      <c r="AN106" s="10" t="s">
        <v>1083</v>
      </c>
      <c r="AO106" s="10" t="s">
        <v>1052</v>
      </c>
      <c r="AP106" s="10">
        <v>43.1</v>
      </c>
      <c r="AQ106" s="10">
        <v>4.4999999999999998E-2</v>
      </c>
      <c r="AR106" s="10" t="s">
        <v>1053</v>
      </c>
      <c r="AS106" s="10" t="s">
        <v>1084</v>
      </c>
      <c r="AT106" s="10">
        <v>180</v>
      </c>
      <c r="AU106" s="19">
        <v>3E-52</v>
      </c>
      <c r="AV106" s="62"/>
      <c r="AW106" s="62"/>
      <c r="DF106" s="10"/>
      <c r="DG106" s="10"/>
      <c r="DH106" s="10"/>
      <c r="DI106" s="10"/>
      <c r="DJ106" s="10"/>
      <c r="DK106" s="10"/>
      <c r="DL106" s="10"/>
      <c r="DM106" s="10"/>
    </row>
    <row r="107" spans="1:680" ht="15" customHeight="1" x14ac:dyDescent="0.2">
      <c r="A107" s="105"/>
      <c r="B107" s="116" t="s">
        <v>1085</v>
      </c>
      <c r="C107" s="12">
        <v>7</v>
      </c>
      <c r="D107" s="12">
        <f>43729-42842</f>
        <v>887</v>
      </c>
      <c r="E107" s="12">
        <v>1</v>
      </c>
      <c r="F107" s="12">
        <v>295</v>
      </c>
      <c r="G107" s="40" t="s">
        <v>1463</v>
      </c>
      <c r="H107" s="40"/>
      <c r="I107" s="40"/>
      <c r="J107" s="40"/>
      <c r="K107" s="40"/>
      <c r="L107" s="40"/>
      <c r="M107" s="40"/>
      <c r="N107" s="40"/>
      <c r="O107" s="40"/>
      <c r="P107" s="84"/>
      <c r="Q107" s="84"/>
      <c r="R107" s="84"/>
      <c r="S107" s="84"/>
      <c r="T107" s="84"/>
      <c r="U107" s="84"/>
      <c r="V107" s="84"/>
      <c r="W107" s="84"/>
      <c r="X107" s="46" t="s">
        <v>170</v>
      </c>
      <c r="Y107" s="29" t="s">
        <v>1086</v>
      </c>
      <c r="Z107" s="29">
        <v>55.1</v>
      </c>
      <c r="AA107" s="63">
        <v>4.5200000000000001E-5</v>
      </c>
      <c r="AB107" s="29" t="s">
        <v>1087</v>
      </c>
      <c r="AC107" s="17" t="s">
        <v>1088</v>
      </c>
      <c r="AD107" s="17">
        <v>36.6</v>
      </c>
      <c r="AE107" s="17">
        <v>8.3000000000000004E-2</v>
      </c>
      <c r="AF107" s="17" t="s">
        <v>1089</v>
      </c>
      <c r="AG107" s="10" t="s">
        <v>1090</v>
      </c>
      <c r="AH107" s="10">
        <v>43.9</v>
      </c>
      <c r="AI107" s="19">
        <v>5.0000000000000001E-4</v>
      </c>
      <c r="AJ107" s="10" t="s">
        <v>1091</v>
      </c>
      <c r="AK107" s="10" t="s">
        <v>1082</v>
      </c>
      <c r="AL107" s="10">
        <v>41.2</v>
      </c>
      <c r="AM107" s="10">
        <v>7.2999999999999995E-2</v>
      </c>
      <c r="AN107" s="10" t="s">
        <v>1083</v>
      </c>
      <c r="AO107" s="10" t="s">
        <v>1092</v>
      </c>
      <c r="AP107" s="10">
        <v>46.6</v>
      </c>
      <c r="AQ107" s="10">
        <v>3.0000000000000001E-3</v>
      </c>
      <c r="AR107" s="10" t="s">
        <v>1093</v>
      </c>
      <c r="AS107" s="10" t="s">
        <v>1084</v>
      </c>
      <c r="AT107" s="10">
        <v>171</v>
      </c>
      <c r="AU107" s="19">
        <v>7.9999999999999995E-49</v>
      </c>
      <c r="AV107" s="62"/>
      <c r="AW107" s="62"/>
      <c r="DF107" s="10"/>
      <c r="DG107" s="10"/>
      <c r="DH107" s="10"/>
      <c r="DI107" s="10"/>
      <c r="DJ107" s="10"/>
      <c r="DK107" s="10"/>
      <c r="DL107" s="10"/>
      <c r="DM107" s="10"/>
    </row>
    <row r="108" spans="1:680" ht="15" customHeight="1" x14ac:dyDescent="0.2">
      <c r="A108" s="105"/>
      <c r="B108" s="112" t="s">
        <v>1094</v>
      </c>
      <c r="C108" s="12">
        <v>6</v>
      </c>
      <c r="D108" s="12">
        <f>44774-44433</f>
        <v>341</v>
      </c>
      <c r="E108" s="12">
        <v>1</v>
      </c>
      <c r="F108" s="12">
        <v>113</v>
      </c>
      <c r="G108" s="40" t="s">
        <v>1463</v>
      </c>
      <c r="H108" s="40"/>
      <c r="I108" s="40"/>
      <c r="J108" s="40"/>
      <c r="K108" s="40"/>
      <c r="L108" s="40"/>
      <c r="M108" s="40"/>
      <c r="N108" s="40"/>
      <c r="O108" s="40"/>
      <c r="P108" s="84"/>
      <c r="Q108" s="84"/>
      <c r="R108" s="84"/>
      <c r="S108" s="84"/>
      <c r="T108" s="84"/>
      <c r="U108" s="84"/>
      <c r="V108" s="84"/>
      <c r="W108" s="84"/>
      <c r="X108" s="46" t="s">
        <v>170</v>
      </c>
      <c r="Y108" s="29" t="s">
        <v>1095</v>
      </c>
      <c r="Z108" s="29">
        <v>38.9</v>
      </c>
      <c r="AA108" s="29">
        <v>5.0999999999999996</v>
      </c>
      <c r="AB108" s="29" t="s">
        <v>1096</v>
      </c>
      <c r="AC108" s="17" t="s">
        <v>850</v>
      </c>
      <c r="AD108" s="17"/>
      <c r="AE108" s="17"/>
      <c r="AF108" s="17"/>
      <c r="AG108" s="10" t="s">
        <v>1097</v>
      </c>
      <c r="AH108" s="10">
        <v>33.5</v>
      </c>
      <c r="AI108" s="19">
        <v>1.6</v>
      </c>
      <c r="AJ108" s="10" t="s">
        <v>1098</v>
      </c>
      <c r="AK108" s="10" t="s">
        <v>1099</v>
      </c>
      <c r="AL108" s="10">
        <v>38.9</v>
      </c>
      <c r="AM108" s="10">
        <v>0.43</v>
      </c>
      <c r="AN108" s="10" t="s">
        <v>1100</v>
      </c>
      <c r="AO108" s="10" t="s">
        <v>1101</v>
      </c>
      <c r="AP108" s="10">
        <v>38.9</v>
      </c>
      <c r="AQ108" s="10">
        <v>0.5</v>
      </c>
      <c r="AR108" s="10" t="s">
        <v>1096</v>
      </c>
      <c r="AS108" s="10" t="s">
        <v>1084</v>
      </c>
      <c r="AT108" s="10">
        <v>164</v>
      </c>
      <c r="AU108" s="19">
        <v>2E-46</v>
      </c>
      <c r="AV108" s="62"/>
      <c r="AW108" s="62"/>
      <c r="DF108" s="10"/>
      <c r="DG108" s="10"/>
      <c r="DH108" s="10"/>
      <c r="DI108" s="10"/>
      <c r="DJ108" s="10"/>
      <c r="DK108" s="10"/>
      <c r="DL108" s="10"/>
      <c r="DM108" s="10"/>
    </row>
    <row r="109" spans="1:680" ht="15" customHeight="1" x14ac:dyDescent="0.2">
      <c r="A109" s="105"/>
      <c r="B109" s="84" t="s">
        <v>1102</v>
      </c>
      <c r="C109" s="13">
        <v>7</v>
      </c>
      <c r="D109" s="13">
        <v>987</v>
      </c>
      <c r="E109" s="13">
        <v>1</v>
      </c>
      <c r="F109" s="13">
        <v>328</v>
      </c>
      <c r="G109" s="40" t="s">
        <v>1463</v>
      </c>
      <c r="H109" s="91"/>
      <c r="I109" s="40"/>
      <c r="J109" s="40"/>
      <c r="K109" s="40"/>
      <c r="L109" s="40"/>
      <c r="M109" s="40"/>
      <c r="N109" s="40"/>
      <c r="O109" s="40"/>
      <c r="P109" s="84"/>
      <c r="Q109" s="84"/>
      <c r="R109" s="84"/>
      <c r="S109" s="84"/>
      <c r="T109" s="84"/>
      <c r="U109" s="84"/>
      <c r="V109" s="84"/>
      <c r="W109" s="84"/>
      <c r="X109" s="46" t="s">
        <v>170</v>
      </c>
      <c r="Y109" s="29" t="s">
        <v>1103</v>
      </c>
      <c r="Z109" s="29">
        <v>49.7</v>
      </c>
      <c r="AA109" s="29">
        <v>3.0000000000000001E-3</v>
      </c>
      <c r="AB109" s="29" t="s">
        <v>1104</v>
      </c>
      <c r="AC109" s="17" t="s">
        <v>1105</v>
      </c>
      <c r="AD109" s="17">
        <v>32.299999999999997</v>
      </c>
      <c r="AE109" s="17">
        <v>2</v>
      </c>
      <c r="AF109" s="17" t="s">
        <v>1106</v>
      </c>
      <c r="AG109" s="10" t="s">
        <v>1080</v>
      </c>
      <c r="AH109" s="10">
        <v>41.2</v>
      </c>
      <c r="AI109" s="19">
        <v>7.0000000000000001E-3</v>
      </c>
      <c r="AJ109" s="10" t="s">
        <v>1081</v>
      </c>
      <c r="AK109" s="10" t="s">
        <v>1082</v>
      </c>
      <c r="AL109" s="10">
        <v>43.5</v>
      </c>
      <c r="AM109" s="10">
        <v>1.2E-2</v>
      </c>
      <c r="AN109" s="10" t="s">
        <v>1083</v>
      </c>
      <c r="AO109" s="10" t="s">
        <v>1107</v>
      </c>
      <c r="AP109" s="10">
        <v>49.7</v>
      </c>
      <c r="AQ109" s="19">
        <v>2.9999999999999997E-4</v>
      </c>
      <c r="AR109" s="10" t="s">
        <v>1104</v>
      </c>
      <c r="AS109" s="10" t="s">
        <v>1084</v>
      </c>
      <c r="AT109" s="10">
        <v>202</v>
      </c>
      <c r="AU109" s="19">
        <v>1.9999999999999999E-60</v>
      </c>
      <c r="AV109" s="62"/>
      <c r="AW109" s="62"/>
      <c r="DF109" s="10"/>
      <c r="DG109" s="10"/>
      <c r="DH109" s="10"/>
      <c r="DI109" s="10"/>
      <c r="DJ109" s="10"/>
      <c r="DK109" s="10"/>
      <c r="DL109" s="10"/>
      <c r="DM109" s="10"/>
    </row>
    <row r="110" spans="1:680" ht="15" customHeight="1" x14ac:dyDescent="0.2">
      <c r="A110" s="105"/>
      <c r="B110" s="112" t="s">
        <v>1108</v>
      </c>
      <c r="C110" s="12">
        <v>6</v>
      </c>
      <c r="D110" s="12">
        <f>20052-19555</f>
        <v>497</v>
      </c>
      <c r="E110" s="12">
        <v>1</v>
      </c>
      <c r="F110" s="12">
        <v>165</v>
      </c>
      <c r="G110" s="40" t="s">
        <v>1463</v>
      </c>
      <c r="H110" s="40"/>
      <c r="I110" s="40"/>
      <c r="J110" s="40"/>
      <c r="K110" s="40"/>
      <c r="L110" s="40"/>
      <c r="M110" s="40"/>
      <c r="N110" s="40"/>
      <c r="O110" s="40"/>
      <c r="P110" s="84"/>
      <c r="Q110" s="84"/>
      <c r="R110" s="84"/>
      <c r="S110" s="84"/>
      <c r="T110" s="84"/>
      <c r="U110" s="84"/>
      <c r="V110" s="84"/>
      <c r="W110" s="84"/>
      <c r="X110" s="46" t="s">
        <v>170</v>
      </c>
      <c r="Y110" s="17" t="s">
        <v>850</v>
      </c>
      <c r="Z110" s="29"/>
      <c r="AA110" s="29"/>
      <c r="AB110" s="29"/>
      <c r="AC110" s="17" t="s">
        <v>1109</v>
      </c>
      <c r="AD110" s="17">
        <v>35.4</v>
      </c>
      <c r="AE110" s="17">
        <v>0.17</v>
      </c>
      <c r="AF110" s="17" t="s">
        <v>1110</v>
      </c>
      <c r="AG110" s="10" t="s">
        <v>1111</v>
      </c>
      <c r="AH110" s="10">
        <v>35.799999999999997</v>
      </c>
      <c r="AI110" s="19">
        <v>0.3</v>
      </c>
      <c r="AJ110" s="10" t="s">
        <v>1112</v>
      </c>
      <c r="AK110" s="10" t="s">
        <v>850</v>
      </c>
      <c r="AN110" s="10"/>
      <c r="AO110" s="10" t="s">
        <v>1113</v>
      </c>
      <c r="AP110" s="10">
        <v>35.799999999999997</v>
      </c>
      <c r="AQ110" s="10">
        <v>7.4</v>
      </c>
      <c r="AR110" s="10" t="s">
        <v>1114</v>
      </c>
      <c r="AS110" s="10" t="s">
        <v>1084</v>
      </c>
      <c r="AT110" s="10">
        <v>195</v>
      </c>
      <c r="AU110" s="19">
        <v>3.0000000000000001E-58</v>
      </c>
      <c r="AV110" s="62"/>
      <c r="AW110" s="62"/>
      <c r="DF110" s="10"/>
      <c r="DG110" s="10"/>
      <c r="DH110" s="10"/>
      <c r="DI110" s="10"/>
      <c r="DJ110" s="10"/>
      <c r="DK110" s="10"/>
      <c r="DL110" s="10"/>
      <c r="DM110" s="10"/>
    </row>
    <row r="111" spans="1:680" ht="15" customHeight="1" x14ac:dyDescent="0.2">
      <c r="A111" s="105"/>
      <c r="B111" s="119" t="s">
        <v>1115</v>
      </c>
      <c r="C111" s="12">
        <v>6</v>
      </c>
      <c r="D111" s="12">
        <v>1045</v>
      </c>
      <c r="E111" s="12">
        <v>2</v>
      </c>
      <c r="F111" s="12">
        <v>299</v>
      </c>
      <c r="G111" s="40" t="s">
        <v>1463</v>
      </c>
      <c r="H111" s="91"/>
      <c r="I111" s="40"/>
      <c r="J111" s="40"/>
      <c r="K111" s="40"/>
      <c r="L111" s="40"/>
      <c r="M111" s="40"/>
      <c r="N111" s="40"/>
      <c r="O111" s="40"/>
      <c r="P111" s="84"/>
      <c r="Q111" s="84"/>
      <c r="R111" s="84"/>
      <c r="S111" s="84"/>
      <c r="T111" s="84"/>
      <c r="U111" s="84"/>
      <c r="V111" s="84"/>
      <c r="W111" s="84"/>
      <c r="X111" s="46" t="s">
        <v>170</v>
      </c>
      <c r="Y111" s="29" t="s">
        <v>1116</v>
      </c>
      <c r="Z111" s="29">
        <v>42.4</v>
      </c>
      <c r="AA111" s="29">
        <v>0.7</v>
      </c>
      <c r="AB111" s="29" t="s">
        <v>1117</v>
      </c>
      <c r="AC111" s="17" t="s">
        <v>1118</v>
      </c>
      <c r="AD111" s="17">
        <v>31.2</v>
      </c>
      <c r="AE111" s="17">
        <v>3.1</v>
      </c>
      <c r="AF111" s="17" t="s">
        <v>1119</v>
      </c>
      <c r="AG111" s="10" t="s">
        <v>1120</v>
      </c>
      <c r="AH111" s="10">
        <v>32</v>
      </c>
      <c r="AI111" s="19">
        <v>6.1</v>
      </c>
      <c r="AJ111" s="10" t="s">
        <v>1121</v>
      </c>
      <c r="AK111" s="10" t="s">
        <v>850</v>
      </c>
      <c r="AN111" s="10"/>
      <c r="AO111" s="10" t="s">
        <v>1122</v>
      </c>
      <c r="AP111" s="10">
        <v>42.4</v>
      </c>
      <c r="AQ111" s="10">
        <v>6.8000000000000005E-2</v>
      </c>
      <c r="AR111" s="10" t="s">
        <v>1117</v>
      </c>
      <c r="AS111" s="10" t="s">
        <v>1084</v>
      </c>
      <c r="AT111" s="10">
        <v>177</v>
      </c>
      <c r="AU111" s="19">
        <v>4E-51</v>
      </c>
      <c r="AV111" s="62"/>
      <c r="AW111" s="62"/>
      <c r="DF111" s="10"/>
      <c r="DG111" s="10"/>
      <c r="DH111" s="10"/>
      <c r="DI111" s="10"/>
      <c r="DJ111" s="10"/>
      <c r="DK111" s="10"/>
      <c r="DL111" s="10"/>
      <c r="DM111" s="10"/>
    </row>
    <row r="112" spans="1:680" ht="15" customHeight="1" x14ac:dyDescent="0.2">
      <c r="A112" s="105"/>
      <c r="B112" s="84" t="s">
        <v>1123</v>
      </c>
      <c r="C112" s="13">
        <v>7</v>
      </c>
      <c r="D112" s="13">
        <v>990</v>
      </c>
      <c r="E112" s="13">
        <v>1</v>
      </c>
      <c r="F112" s="13">
        <v>329</v>
      </c>
      <c r="G112" s="40" t="s">
        <v>1463</v>
      </c>
      <c r="H112" s="91"/>
      <c r="I112" s="40"/>
      <c r="J112" s="40"/>
      <c r="K112" s="40"/>
      <c r="L112" s="40"/>
      <c r="M112" s="40"/>
      <c r="N112" s="40"/>
      <c r="O112" s="40"/>
      <c r="P112" s="84"/>
      <c r="Q112" s="84"/>
      <c r="R112" s="84"/>
      <c r="S112" s="84"/>
      <c r="T112" s="84"/>
      <c r="U112" s="84"/>
      <c r="V112" s="84"/>
      <c r="W112" s="84"/>
      <c r="X112" s="46" t="s">
        <v>170</v>
      </c>
      <c r="Y112" s="29" t="s">
        <v>1124</v>
      </c>
      <c r="Z112" s="29">
        <v>55.5</v>
      </c>
      <c r="AA112" s="63">
        <v>5.5000000000000002E-5</v>
      </c>
      <c r="AB112" s="29" t="s">
        <v>1112</v>
      </c>
      <c r="AC112" s="17" t="s">
        <v>1125</v>
      </c>
      <c r="AD112" s="17">
        <v>45.4</v>
      </c>
      <c r="AE112" s="64">
        <v>2.0000000000000001E-4</v>
      </c>
      <c r="AF112" s="17" t="s">
        <v>1126</v>
      </c>
      <c r="AG112" s="10" t="s">
        <v>1111</v>
      </c>
      <c r="AH112" s="10">
        <v>55.5</v>
      </c>
      <c r="AI112" s="19">
        <v>1.9999999999999999E-7</v>
      </c>
      <c r="AJ112" s="10" t="s">
        <v>1112</v>
      </c>
      <c r="AK112" s="10" t="s">
        <v>1127</v>
      </c>
      <c r="AL112" s="10">
        <v>35.4</v>
      </c>
      <c r="AM112" s="10">
        <v>5.7</v>
      </c>
      <c r="AN112" s="10" t="s">
        <v>1128</v>
      </c>
      <c r="AO112" s="10" t="s">
        <v>1129</v>
      </c>
      <c r="AP112" s="10">
        <v>46.6</v>
      </c>
      <c r="AQ112" s="10">
        <v>4.0000000000000001E-3</v>
      </c>
      <c r="AR112" s="10" t="s">
        <v>1130</v>
      </c>
      <c r="AS112" s="10" t="s">
        <v>1084</v>
      </c>
      <c r="AT112" s="10">
        <v>260</v>
      </c>
      <c r="AU112" s="19">
        <v>8.9999999999999999E-83</v>
      </c>
      <c r="AV112" s="62"/>
      <c r="AW112" s="62"/>
      <c r="DF112" s="10"/>
      <c r="DG112" s="10"/>
      <c r="DH112" s="10"/>
      <c r="DI112" s="10"/>
      <c r="DJ112" s="10"/>
      <c r="DK112" s="10"/>
      <c r="DL112" s="10"/>
      <c r="DM112" s="10"/>
    </row>
    <row r="113" spans="1:680" ht="15" customHeight="1" x14ac:dyDescent="0.2">
      <c r="A113" s="105"/>
      <c r="B113" s="116" t="s">
        <v>1131</v>
      </c>
      <c r="C113" s="12">
        <v>6</v>
      </c>
      <c r="D113" s="12">
        <f>3377-2490</f>
        <v>887</v>
      </c>
      <c r="E113" s="12">
        <v>1</v>
      </c>
      <c r="F113" s="12">
        <v>295</v>
      </c>
      <c r="G113" s="40" t="s">
        <v>1463</v>
      </c>
      <c r="H113" s="40"/>
      <c r="I113" s="40"/>
      <c r="J113" s="40"/>
      <c r="K113" s="40"/>
      <c r="L113" s="40"/>
      <c r="M113" s="40"/>
      <c r="N113" s="40"/>
      <c r="O113" s="40"/>
      <c r="P113" s="84"/>
      <c r="Q113" s="84"/>
      <c r="R113" s="84"/>
      <c r="S113" s="84"/>
      <c r="T113" s="84"/>
      <c r="U113" s="84"/>
      <c r="V113" s="84"/>
      <c r="W113" s="84"/>
      <c r="X113" s="46" t="s">
        <v>170</v>
      </c>
      <c r="Y113" s="29" t="s">
        <v>1086</v>
      </c>
      <c r="Z113" s="29">
        <v>55.5</v>
      </c>
      <c r="AA113" s="63">
        <v>3.1999999999999999E-5</v>
      </c>
      <c r="AB113" s="29" t="s">
        <v>1087</v>
      </c>
      <c r="AC113" s="17" t="s">
        <v>1132</v>
      </c>
      <c r="AD113" s="17">
        <v>36.6</v>
      </c>
      <c r="AE113" s="17">
        <v>7.3999999999999996E-2</v>
      </c>
      <c r="AF113" s="17" t="s">
        <v>1133</v>
      </c>
      <c r="AG113" s="10" t="s">
        <v>1090</v>
      </c>
      <c r="AH113" s="10">
        <v>44.7</v>
      </c>
      <c r="AI113" s="19">
        <v>2.9999999999999997E-4</v>
      </c>
      <c r="AJ113" s="10" t="s">
        <v>1091</v>
      </c>
      <c r="AK113" s="10" t="s">
        <v>1134</v>
      </c>
      <c r="AL113" s="10">
        <v>44.3</v>
      </c>
      <c r="AM113" s="10">
        <v>8.9999999999999993E-3</v>
      </c>
      <c r="AN113" s="10" t="s">
        <v>1135</v>
      </c>
      <c r="AO113" s="10" t="s">
        <v>1136</v>
      </c>
      <c r="AP113" s="10">
        <v>48.5</v>
      </c>
      <c r="AQ113" s="19">
        <v>5.9999999999999995E-4</v>
      </c>
      <c r="AR113" s="10" t="s">
        <v>1137</v>
      </c>
      <c r="AS113" s="10" t="s">
        <v>1084</v>
      </c>
      <c r="AT113" s="10">
        <v>189</v>
      </c>
      <c r="AU113" s="19">
        <v>8.0000000000000003E-56</v>
      </c>
      <c r="AV113" s="62"/>
      <c r="AW113" s="62"/>
      <c r="DF113" s="10"/>
      <c r="DG113" s="10"/>
      <c r="DH113" s="10"/>
      <c r="DI113" s="10"/>
      <c r="DJ113" s="10"/>
      <c r="DK113" s="10"/>
      <c r="DL113" s="10"/>
      <c r="DM113" s="10"/>
    </row>
    <row r="114" spans="1:680" ht="15" customHeight="1" x14ac:dyDescent="0.2">
      <c r="A114" s="105"/>
      <c r="B114" s="112" t="s">
        <v>1138</v>
      </c>
      <c r="C114" s="12">
        <v>5</v>
      </c>
      <c r="D114" s="12">
        <f>58011-57274</f>
        <v>737</v>
      </c>
      <c r="E114" s="12">
        <v>1</v>
      </c>
      <c r="F114" s="12">
        <v>245</v>
      </c>
      <c r="G114" s="40" t="s">
        <v>1463</v>
      </c>
      <c r="H114" s="40"/>
      <c r="I114" s="40"/>
      <c r="J114" s="40"/>
      <c r="K114" s="40"/>
      <c r="L114" s="40"/>
      <c r="M114" s="40"/>
      <c r="N114" s="40"/>
      <c r="O114" s="40"/>
      <c r="P114" s="84"/>
      <c r="Q114" s="84"/>
      <c r="R114" s="84"/>
      <c r="S114" s="84"/>
      <c r="T114" s="84"/>
      <c r="U114" s="84"/>
      <c r="V114" s="84"/>
      <c r="W114" s="84"/>
      <c r="X114" s="46" t="s">
        <v>170</v>
      </c>
      <c r="Y114" s="29" t="s">
        <v>1139</v>
      </c>
      <c r="Z114" s="29">
        <v>44.7</v>
      </c>
      <c r="AA114" s="29">
        <v>8.5000000000000006E-2</v>
      </c>
      <c r="AB114" s="29" t="s">
        <v>1140</v>
      </c>
      <c r="AC114" s="17" t="s">
        <v>1141</v>
      </c>
      <c r="AD114" s="17">
        <v>42.4</v>
      </c>
      <c r="AE114" s="64">
        <v>5.9999999999999995E-4</v>
      </c>
      <c r="AF114" s="17" t="s">
        <v>1142</v>
      </c>
      <c r="AG114" s="10" t="s">
        <v>1090</v>
      </c>
      <c r="AH114" s="10">
        <v>39.299999999999997</v>
      </c>
      <c r="AI114" s="19">
        <v>1.2E-2</v>
      </c>
      <c r="AJ114" s="10" t="s">
        <v>1091</v>
      </c>
      <c r="AK114" s="10" t="s">
        <v>1143</v>
      </c>
      <c r="AL114" s="10">
        <v>44.7</v>
      </c>
      <c r="AM114" s="10">
        <v>3.0000000000000001E-3</v>
      </c>
      <c r="AN114" s="10" t="s">
        <v>1140</v>
      </c>
      <c r="AO114" s="10" t="s">
        <v>1144</v>
      </c>
      <c r="AP114" s="10">
        <v>43.1</v>
      </c>
      <c r="AQ114" s="10">
        <v>2.3E-2</v>
      </c>
      <c r="AR114" s="10" t="s">
        <v>1145</v>
      </c>
      <c r="AS114" s="10" t="s">
        <v>1084</v>
      </c>
      <c r="AT114" s="10">
        <v>198</v>
      </c>
      <c r="AU114" s="19">
        <v>6.0000000000000004E-60</v>
      </c>
      <c r="AV114" s="62"/>
      <c r="AW114" s="62"/>
      <c r="DF114" s="10"/>
      <c r="DG114" s="10"/>
      <c r="DH114" s="10"/>
      <c r="DI114" s="10"/>
      <c r="DJ114" s="10"/>
      <c r="DK114" s="10"/>
      <c r="DL114" s="10"/>
      <c r="DM114" s="10"/>
    </row>
    <row r="115" spans="1:680" ht="15" customHeight="1" x14ac:dyDescent="0.2">
      <c r="A115" s="105"/>
      <c r="B115" s="120" t="s">
        <v>1146</v>
      </c>
      <c r="C115" s="13">
        <v>7</v>
      </c>
      <c r="D115" s="13">
        <v>1263</v>
      </c>
      <c r="E115" s="13">
        <v>1</v>
      </c>
      <c r="F115" s="13">
        <v>420</v>
      </c>
      <c r="G115" s="40" t="s">
        <v>1463</v>
      </c>
      <c r="H115" s="91"/>
      <c r="I115" s="40"/>
      <c r="J115" s="40"/>
      <c r="K115" s="40"/>
      <c r="L115" s="40"/>
      <c r="M115" s="40"/>
      <c r="N115" s="40"/>
      <c r="O115" s="40"/>
      <c r="P115" s="53"/>
      <c r="Q115" s="53"/>
      <c r="R115" s="53"/>
      <c r="S115" s="53"/>
      <c r="T115" s="53"/>
      <c r="U115" s="53"/>
      <c r="V115" s="53"/>
      <c r="W115" s="53"/>
      <c r="X115" s="10" t="s">
        <v>535</v>
      </c>
      <c r="Y115" s="17" t="s">
        <v>850</v>
      </c>
      <c r="Z115" s="29"/>
      <c r="AA115" s="29"/>
      <c r="AB115" s="29"/>
      <c r="AC115" s="54" t="s">
        <v>1147</v>
      </c>
      <c r="AD115" s="54">
        <v>47</v>
      </c>
      <c r="AE115" s="76">
        <v>6.9999999999999994E-5</v>
      </c>
      <c r="AF115" s="54" t="s">
        <v>1148</v>
      </c>
      <c r="AG115" s="10" t="s">
        <v>1149</v>
      </c>
      <c r="AH115" s="10">
        <v>51.2</v>
      </c>
      <c r="AI115" s="19">
        <v>9.0000000000000002E-6</v>
      </c>
      <c r="AJ115" s="10" t="s">
        <v>1150</v>
      </c>
      <c r="AK115" s="10" t="s">
        <v>1151</v>
      </c>
      <c r="AL115" s="10">
        <v>39.700000000000003</v>
      </c>
      <c r="AM115" s="10">
        <v>0.38</v>
      </c>
      <c r="AN115" s="29" t="s">
        <v>1152</v>
      </c>
      <c r="AO115" s="10" t="s">
        <v>1153</v>
      </c>
      <c r="AP115" s="10">
        <v>45.1</v>
      </c>
      <c r="AQ115" s="10">
        <v>2.3E-2</v>
      </c>
      <c r="AR115" s="10" t="s">
        <v>1154</v>
      </c>
      <c r="AS115" s="10" t="s">
        <v>1155</v>
      </c>
      <c r="AT115" s="10">
        <v>750</v>
      </c>
      <c r="AU115" s="19">
        <v>2.4E-98</v>
      </c>
      <c r="AV115" s="62"/>
      <c r="AW115" s="62"/>
      <c r="DF115" s="10"/>
      <c r="DG115" s="10"/>
      <c r="DH115" s="10"/>
      <c r="DI115" s="10"/>
      <c r="DJ115" s="10"/>
      <c r="DK115" s="10"/>
      <c r="DL115" s="10"/>
      <c r="DM115" s="10"/>
    </row>
    <row r="116" spans="1:680" s="20" customFormat="1" ht="15" customHeight="1" x14ac:dyDescent="0.2">
      <c r="A116" s="105"/>
      <c r="B116" s="121" t="s">
        <v>1156</v>
      </c>
      <c r="C116" s="22">
        <v>6</v>
      </c>
      <c r="D116" s="22">
        <f>3585-2710</f>
        <v>875</v>
      </c>
      <c r="E116" s="22">
        <v>1</v>
      </c>
      <c r="F116" s="22">
        <v>291</v>
      </c>
      <c r="G116" s="30" t="s">
        <v>1463</v>
      </c>
      <c r="H116" s="30"/>
      <c r="I116" s="30"/>
      <c r="J116" s="30"/>
      <c r="K116" s="30"/>
      <c r="L116" s="30"/>
      <c r="M116" s="30"/>
      <c r="N116" s="30"/>
      <c r="O116" s="30"/>
      <c r="P116" s="85"/>
      <c r="Q116" s="85"/>
      <c r="R116" s="85"/>
      <c r="S116" s="85"/>
      <c r="T116" s="85"/>
      <c r="U116" s="85"/>
      <c r="V116" s="85"/>
      <c r="W116" s="85"/>
      <c r="X116" s="48" t="s">
        <v>170</v>
      </c>
      <c r="Y116" s="65" t="s">
        <v>1056</v>
      </c>
      <c r="Z116" s="65">
        <v>44.3</v>
      </c>
      <c r="AA116" s="65">
        <v>0.18</v>
      </c>
      <c r="AB116" s="65" t="s">
        <v>1057</v>
      </c>
      <c r="AC116" s="25" t="s">
        <v>1157</v>
      </c>
      <c r="AD116" s="25">
        <v>32</v>
      </c>
      <c r="AE116" s="25">
        <v>2.5</v>
      </c>
      <c r="AF116" s="25" t="s">
        <v>1158</v>
      </c>
      <c r="AG116" s="20" t="s">
        <v>1060</v>
      </c>
      <c r="AH116" s="20">
        <v>44.3</v>
      </c>
      <c r="AI116" s="26">
        <v>5.9999999999999995E-4</v>
      </c>
      <c r="AJ116" s="20" t="s">
        <v>1057</v>
      </c>
      <c r="AK116" s="20" t="s">
        <v>850</v>
      </c>
      <c r="AO116" s="20" t="s">
        <v>1159</v>
      </c>
      <c r="AS116" s="20" t="s">
        <v>1084</v>
      </c>
      <c r="AT116" s="20">
        <v>197</v>
      </c>
      <c r="AU116" s="26">
        <v>5.0000000000000001E-59</v>
      </c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  <c r="IW116" s="10"/>
      <c r="IX116" s="10"/>
      <c r="IY116" s="10"/>
      <c r="IZ116" s="10"/>
      <c r="JA116" s="10"/>
      <c r="JB116" s="10"/>
      <c r="JC116" s="10"/>
      <c r="JD116" s="10"/>
      <c r="JE116" s="10"/>
      <c r="JF116" s="10"/>
      <c r="JG116" s="10"/>
      <c r="JH116" s="10"/>
      <c r="JI116" s="10"/>
      <c r="JJ116" s="10"/>
      <c r="JK116" s="10"/>
      <c r="JL116" s="10"/>
      <c r="JM116" s="10"/>
      <c r="JN116" s="10"/>
      <c r="JO116" s="10"/>
      <c r="JP116" s="10"/>
      <c r="JQ116" s="10"/>
      <c r="JR116" s="10"/>
      <c r="JS116" s="10"/>
      <c r="JT116" s="10"/>
      <c r="JU116" s="10"/>
      <c r="JV116" s="10"/>
      <c r="JW116" s="10"/>
      <c r="JX116" s="10"/>
      <c r="JY116" s="10"/>
      <c r="JZ116" s="10"/>
      <c r="KA116" s="10"/>
      <c r="KB116" s="10"/>
      <c r="KC116" s="10"/>
      <c r="KD116" s="10"/>
      <c r="KE116" s="10"/>
      <c r="KF116" s="10"/>
      <c r="KG116" s="10"/>
      <c r="KH116" s="10"/>
      <c r="KI116" s="10"/>
      <c r="KJ116" s="10"/>
      <c r="KK116" s="10"/>
      <c r="KL116" s="10"/>
      <c r="KM116" s="10"/>
      <c r="KN116" s="10"/>
      <c r="KO116" s="10"/>
      <c r="KP116" s="10"/>
      <c r="KQ116" s="10"/>
      <c r="KR116" s="10"/>
      <c r="KS116" s="10"/>
      <c r="KT116" s="10"/>
      <c r="KU116" s="10"/>
      <c r="KV116" s="10"/>
      <c r="KW116" s="10"/>
      <c r="KX116" s="10"/>
      <c r="KY116" s="10"/>
      <c r="KZ116" s="10"/>
      <c r="LA116" s="10"/>
      <c r="LB116" s="10"/>
      <c r="LC116" s="10"/>
      <c r="LD116" s="10"/>
      <c r="LE116" s="10"/>
      <c r="LF116" s="10"/>
      <c r="LG116" s="10"/>
      <c r="LH116" s="10"/>
      <c r="LI116" s="10"/>
      <c r="LJ116" s="10"/>
      <c r="LK116" s="10"/>
      <c r="LL116" s="10"/>
      <c r="LM116" s="10"/>
      <c r="LN116" s="10"/>
      <c r="LO116" s="10"/>
      <c r="LP116" s="10"/>
      <c r="LQ116" s="10"/>
      <c r="LR116" s="10"/>
      <c r="LS116" s="10"/>
      <c r="LT116" s="10"/>
      <c r="LU116" s="10"/>
      <c r="LV116" s="10"/>
      <c r="LW116" s="10"/>
      <c r="LX116" s="10"/>
      <c r="LY116" s="10"/>
      <c r="LZ116" s="10"/>
      <c r="MA116" s="10"/>
      <c r="MB116" s="10"/>
      <c r="MC116" s="10"/>
      <c r="MD116" s="10"/>
      <c r="ME116" s="10"/>
      <c r="MF116" s="10"/>
      <c r="MG116" s="10"/>
      <c r="MH116" s="10"/>
      <c r="MI116" s="10"/>
      <c r="MJ116" s="10"/>
      <c r="MK116" s="10"/>
      <c r="ML116" s="10"/>
      <c r="MM116" s="10"/>
      <c r="MN116" s="10"/>
      <c r="MO116" s="10"/>
      <c r="MP116" s="10"/>
      <c r="MQ116" s="10"/>
      <c r="MR116" s="10"/>
      <c r="MS116" s="10"/>
      <c r="MT116" s="10"/>
      <c r="MU116" s="10"/>
      <c r="MV116" s="10"/>
      <c r="MW116" s="10"/>
      <c r="MX116" s="10"/>
      <c r="MY116" s="10"/>
      <c r="MZ116" s="10"/>
      <c r="NA116" s="10"/>
      <c r="NB116" s="10"/>
      <c r="NC116" s="10"/>
      <c r="ND116" s="10"/>
      <c r="NE116" s="10"/>
      <c r="NF116" s="10"/>
      <c r="NG116" s="10"/>
      <c r="NH116" s="10"/>
      <c r="NI116" s="10"/>
      <c r="NJ116" s="10"/>
      <c r="NK116" s="10"/>
      <c r="NL116" s="10"/>
      <c r="NM116" s="10"/>
      <c r="NN116" s="10"/>
      <c r="NO116" s="10"/>
      <c r="NP116" s="10"/>
      <c r="NQ116" s="10"/>
      <c r="NR116" s="10"/>
      <c r="NS116" s="10"/>
      <c r="NT116" s="10"/>
      <c r="NU116" s="10"/>
      <c r="NV116" s="10"/>
      <c r="NW116" s="10"/>
      <c r="NX116" s="10"/>
      <c r="NY116" s="10"/>
      <c r="NZ116" s="10"/>
      <c r="OA116" s="10"/>
      <c r="OB116" s="10"/>
      <c r="OC116" s="10"/>
      <c r="OD116" s="10"/>
      <c r="OE116" s="10"/>
      <c r="OF116" s="10"/>
      <c r="OG116" s="10"/>
      <c r="OH116" s="10"/>
      <c r="OI116" s="10"/>
      <c r="OJ116" s="10"/>
      <c r="OK116" s="10"/>
      <c r="OL116" s="10"/>
      <c r="OM116" s="10"/>
      <c r="ON116" s="10"/>
      <c r="OO116" s="10"/>
      <c r="OP116" s="10"/>
      <c r="OQ116" s="10"/>
      <c r="OR116" s="10"/>
      <c r="OS116" s="10"/>
      <c r="OT116" s="10"/>
      <c r="OU116" s="10"/>
      <c r="OV116" s="10"/>
      <c r="OW116" s="10"/>
      <c r="OX116" s="10"/>
      <c r="OY116" s="10"/>
      <c r="OZ116" s="10"/>
      <c r="PA116" s="10"/>
      <c r="PB116" s="10"/>
      <c r="PC116" s="10"/>
      <c r="PD116" s="10"/>
      <c r="PE116" s="10"/>
      <c r="PF116" s="10"/>
      <c r="PG116" s="10"/>
      <c r="PH116" s="10"/>
      <c r="PI116" s="10"/>
      <c r="PJ116" s="10"/>
      <c r="PK116" s="10"/>
      <c r="PL116" s="10"/>
      <c r="PM116" s="10"/>
      <c r="PN116" s="10"/>
      <c r="PO116" s="10"/>
      <c r="PP116" s="10"/>
      <c r="PQ116" s="10"/>
      <c r="PR116" s="10"/>
      <c r="PS116" s="10"/>
      <c r="PT116" s="10"/>
      <c r="PU116" s="10"/>
      <c r="PV116" s="10"/>
      <c r="PW116" s="10"/>
      <c r="PX116" s="10"/>
      <c r="PY116" s="10"/>
      <c r="PZ116" s="10"/>
      <c r="QA116" s="10"/>
      <c r="QB116" s="10"/>
      <c r="QC116" s="10"/>
      <c r="QD116" s="10"/>
      <c r="QE116" s="10"/>
      <c r="QF116" s="10"/>
      <c r="QG116" s="10"/>
      <c r="QH116" s="10"/>
      <c r="QI116" s="10"/>
      <c r="QJ116" s="10"/>
      <c r="QK116" s="10"/>
      <c r="QL116" s="10"/>
      <c r="QM116" s="10"/>
      <c r="QN116" s="10"/>
      <c r="QO116" s="10"/>
      <c r="QP116" s="10"/>
      <c r="QQ116" s="10"/>
      <c r="QR116" s="10"/>
      <c r="QS116" s="10"/>
      <c r="QT116" s="10"/>
      <c r="QU116" s="10"/>
      <c r="QV116" s="10"/>
      <c r="QW116" s="10"/>
      <c r="QX116" s="10"/>
      <c r="QY116" s="10"/>
      <c r="QZ116" s="10"/>
      <c r="RA116" s="10"/>
      <c r="RB116" s="10"/>
      <c r="RC116" s="10"/>
      <c r="RD116" s="10"/>
      <c r="RE116" s="10"/>
      <c r="RF116" s="10"/>
      <c r="RG116" s="10"/>
      <c r="RH116" s="10"/>
      <c r="RI116" s="10"/>
      <c r="RJ116" s="10"/>
      <c r="RK116" s="10"/>
      <c r="RL116" s="10"/>
      <c r="RM116" s="10"/>
      <c r="RN116" s="10"/>
      <c r="RO116" s="10"/>
      <c r="RP116" s="10"/>
      <c r="RQ116" s="10"/>
      <c r="RR116" s="10"/>
      <c r="RS116" s="10"/>
      <c r="RT116" s="10"/>
      <c r="RU116" s="10"/>
      <c r="RV116" s="10"/>
      <c r="RW116" s="10"/>
      <c r="RX116" s="10"/>
      <c r="RY116" s="10"/>
      <c r="RZ116" s="10"/>
      <c r="SA116" s="10"/>
      <c r="SB116" s="10"/>
      <c r="SC116" s="10"/>
      <c r="SD116" s="10"/>
      <c r="SE116" s="10"/>
      <c r="SF116" s="10"/>
      <c r="SG116" s="10"/>
      <c r="SH116" s="10"/>
      <c r="SI116" s="10"/>
      <c r="SJ116" s="10"/>
      <c r="SK116" s="10"/>
      <c r="SL116" s="10"/>
      <c r="SM116" s="10"/>
      <c r="SN116" s="10"/>
      <c r="SO116" s="10"/>
      <c r="SP116" s="10"/>
      <c r="SQ116" s="10"/>
      <c r="SR116" s="10"/>
      <c r="SS116" s="10"/>
      <c r="ST116" s="10"/>
      <c r="SU116" s="10"/>
      <c r="SV116" s="10"/>
      <c r="SW116" s="10"/>
      <c r="SX116" s="10"/>
      <c r="SY116" s="10"/>
      <c r="SZ116" s="10"/>
      <c r="TA116" s="10"/>
      <c r="TB116" s="10"/>
      <c r="TC116" s="10"/>
      <c r="TD116" s="10"/>
      <c r="TE116" s="10"/>
      <c r="TF116" s="10"/>
      <c r="TG116" s="10"/>
      <c r="TH116" s="10"/>
      <c r="TI116" s="10"/>
      <c r="TJ116" s="10"/>
      <c r="TK116" s="10"/>
      <c r="TL116" s="10"/>
      <c r="TM116" s="10"/>
      <c r="TN116" s="10"/>
      <c r="TO116" s="10"/>
      <c r="TP116" s="10"/>
      <c r="TQ116" s="10"/>
      <c r="TR116" s="10"/>
      <c r="TS116" s="10"/>
      <c r="TT116" s="10"/>
      <c r="TU116" s="10"/>
      <c r="TV116" s="10"/>
      <c r="TW116" s="10"/>
      <c r="TX116" s="10"/>
      <c r="TY116" s="10"/>
      <c r="TZ116" s="10"/>
      <c r="UA116" s="10"/>
      <c r="UB116" s="10"/>
      <c r="UC116" s="10"/>
      <c r="UD116" s="10"/>
      <c r="UE116" s="10"/>
      <c r="UF116" s="10"/>
      <c r="UG116" s="10"/>
      <c r="UH116" s="10"/>
      <c r="UI116" s="10"/>
      <c r="UJ116" s="10"/>
      <c r="UK116" s="10"/>
      <c r="UL116" s="10"/>
      <c r="UM116" s="10"/>
      <c r="UN116" s="10"/>
      <c r="UO116" s="10"/>
      <c r="UP116" s="10"/>
      <c r="UQ116" s="10"/>
      <c r="UR116" s="10"/>
      <c r="US116" s="10"/>
      <c r="UT116" s="10"/>
      <c r="UU116" s="10"/>
      <c r="UV116" s="10"/>
      <c r="UW116" s="10"/>
      <c r="UX116" s="10"/>
      <c r="UY116" s="10"/>
      <c r="UZ116" s="10"/>
      <c r="VA116" s="10"/>
      <c r="VB116" s="10"/>
      <c r="VC116" s="10"/>
      <c r="VD116" s="10"/>
      <c r="VE116" s="10"/>
      <c r="VF116" s="10"/>
      <c r="VG116" s="10"/>
      <c r="VH116" s="10"/>
      <c r="VI116" s="10"/>
      <c r="VJ116" s="10"/>
      <c r="VK116" s="10"/>
      <c r="VL116" s="10"/>
      <c r="VM116" s="10"/>
      <c r="VN116" s="10"/>
      <c r="VO116" s="10"/>
      <c r="VP116" s="10"/>
      <c r="VQ116" s="10"/>
      <c r="VR116" s="10"/>
      <c r="VS116" s="10"/>
      <c r="VT116" s="10"/>
      <c r="VU116" s="10"/>
      <c r="VV116" s="10"/>
      <c r="VW116" s="10"/>
      <c r="VX116" s="10"/>
      <c r="VY116" s="10"/>
      <c r="VZ116" s="10"/>
      <c r="WA116" s="10"/>
      <c r="WB116" s="10"/>
      <c r="WC116" s="10"/>
      <c r="WD116" s="10"/>
      <c r="WE116" s="10"/>
      <c r="WF116" s="10"/>
      <c r="WG116" s="10"/>
      <c r="WH116" s="10"/>
      <c r="WI116" s="10"/>
      <c r="WJ116" s="10"/>
      <c r="WK116" s="10"/>
      <c r="WL116" s="10"/>
      <c r="WM116" s="10"/>
      <c r="WN116" s="10"/>
      <c r="WO116" s="10"/>
      <c r="WP116" s="10"/>
      <c r="WQ116" s="10"/>
      <c r="WR116" s="10"/>
      <c r="WS116" s="10"/>
      <c r="WT116" s="10"/>
      <c r="WU116" s="10"/>
      <c r="WV116" s="10"/>
      <c r="WW116" s="10"/>
      <c r="WX116" s="10"/>
      <c r="WY116" s="10"/>
      <c r="WZ116" s="10"/>
      <c r="XA116" s="10"/>
      <c r="XB116" s="10"/>
      <c r="XC116" s="10"/>
      <c r="XD116" s="10"/>
      <c r="XE116" s="10"/>
      <c r="XF116" s="10"/>
      <c r="XG116" s="10"/>
      <c r="XH116" s="10"/>
      <c r="XI116" s="10"/>
      <c r="XJ116" s="10"/>
      <c r="XK116" s="10"/>
      <c r="XL116" s="10"/>
      <c r="XM116" s="10"/>
      <c r="XN116" s="10"/>
      <c r="XO116" s="10"/>
      <c r="XP116" s="10"/>
      <c r="XQ116" s="10"/>
      <c r="XR116" s="10"/>
      <c r="XS116" s="10"/>
      <c r="XT116" s="10"/>
      <c r="XU116" s="10"/>
      <c r="XV116" s="10"/>
      <c r="XW116" s="10"/>
      <c r="XX116" s="10"/>
      <c r="XY116" s="10"/>
      <c r="XZ116" s="10"/>
      <c r="YA116" s="10"/>
      <c r="YB116" s="10"/>
      <c r="YC116" s="10"/>
      <c r="YD116" s="10"/>
      <c r="YE116" s="10"/>
      <c r="YF116" s="10"/>
      <c r="YG116" s="10"/>
      <c r="YH116" s="10"/>
      <c r="YI116" s="10"/>
      <c r="YJ116" s="10"/>
      <c r="YK116" s="10"/>
      <c r="YL116" s="10"/>
      <c r="YM116" s="10"/>
      <c r="YN116" s="10"/>
      <c r="YO116" s="10"/>
      <c r="YP116" s="10"/>
      <c r="YQ116" s="10"/>
      <c r="YR116" s="10"/>
      <c r="YS116" s="10"/>
      <c r="YT116" s="10"/>
      <c r="YU116" s="10"/>
      <c r="YV116" s="10"/>
      <c r="YW116" s="10"/>
      <c r="YX116" s="10"/>
      <c r="YY116" s="10"/>
      <c r="YZ116" s="10"/>
      <c r="ZA116" s="10"/>
      <c r="ZB116" s="10"/>
      <c r="ZC116" s="10"/>
      <c r="ZD116" s="10"/>
    </row>
    <row r="117" spans="1:680" ht="15" customHeight="1" x14ac:dyDescent="0.2">
      <c r="A117" s="105"/>
      <c r="B117" s="112" t="s">
        <v>1160</v>
      </c>
      <c r="C117" s="12">
        <v>7</v>
      </c>
      <c r="D117" s="12">
        <f>122538-121504</f>
        <v>1034</v>
      </c>
      <c r="E117" s="12">
        <v>1</v>
      </c>
      <c r="F117" s="12">
        <v>344</v>
      </c>
      <c r="G117" s="40" t="s">
        <v>1464</v>
      </c>
      <c r="H117" s="40"/>
      <c r="I117" s="40"/>
      <c r="J117" s="40"/>
      <c r="K117" s="40"/>
      <c r="L117" s="40"/>
      <c r="M117" s="40"/>
      <c r="N117" s="40"/>
      <c r="O117" s="40"/>
      <c r="P117" s="84"/>
      <c r="Q117" s="84"/>
      <c r="R117" s="84"/>
      <c r="S117" s="84"/>
      <c r="T117" s="84"/>
      <c r="U117" s="84"/>
      <c r="V117" s="84"/>
      <c r="W117" s="84"/>
      <c r="X117" s="46" t="s">
        <v>1161</v>
      </c>
      <c r="Y117" s="17" t="s">
        <v>850</v>
      </c>
      <c r="Z117" s="29"/>
      <c r="AA117" s="29"/>
      <c r="AB117" s="29"/>
      <c r="AC117" s="17" t="s">
        <v>71</v>
      </c>
      <c r="AD117" s="17">
        <v>31.2</v>
      </c>
      <c r="AE117" s="17">
        <v>5.7</v>
      </c>
      <c r="AF117" s="17" t="s">
        <v>1162</v>
      </c>
      <c r="AG117" s="10" t="s">
        <v>1163</v>
      </c>
      <c r="AH117" s="10">
        <v>32.299999999999997</v>
      </c>
      <c r="AI117" s="19">
        <v>6</v>
      </c>
      <c r="AJ117" s="10" t="s">
        <v>1164</v>
      </c>
      <c r="AK117" s="10" t="s">
        <v>850</v>
      </c>
      <c r="AN117" s="10"/>
      <c r="AO117" s="10" t="s">
        <v>850</v>
      </c>
      <c r="AS117" s="10" t="s">
        <v>1165</v>
      </c>
      <c r="AT117" s="10">
        <v>437</v>
      </c>
      <c r="AU117" s="19">
        <v>9.9999999999999994E-152</v>
      </c>
      <c r="AV117" s="62"/>
      <c r="AW117" s="62"/>
      <c r="DF117" s="10"/>
      <c r="DG117" s="10"/>
      <c r="DH117" s="10"/>
      <c r="DI117" s="10"/>
      <c r="DJ117" s="10"/>
      <c r="DK117" s="10"/>
      <c r="DL117" s="10"/>
      <c r="DM117" s="10"/>
    </row>
    <row r="118" spans="1:680" s="50" customFormat="1" ht="15" customHeight="1" x14ac:dyDescent="0.2">
      <c r="A118" s="105"/>
      <c r="B118" s="53" t="s">
        <v>1166</v>
      </c>
      <c r="C118" s="13">
        <v>6</v>
      </c>
      <c r="D118" s="13">
        <v>1782</v>
      </c>
      <c r="E118" s="13">
        <v>1</v>
      </c>
      <c r="F118" s="13">
        <v>593</v>
      </c>
      <c r="G118" s="40" t="s">
        <v>1464</v>
      </c>
      <c r="H118" s="91"/>
      <c r="I118" s="40"/>
      <c r="J118" s="40"/>
      <c r="K118" s="40"/>
      <c r="L118" s="40"/>
      <c r="M118" s="40"/>
      <c r="N118" s="40"/>
      <c r="O118" s="40"/>
      <c r="P118" s="53"/>
      <c r="Q118" s="53"/>
      <c r="R118" s="53"/>
      <c r="S118" s="53"/>
      <c r="T118" s="53"/>
      <c r="U118" s="53"/>
      <c r="V118" s="53"/>
      <c r="W118" s="53"/>
      <c r="X118" s="44" t="s">
        <v>170</v>
      </c>
      <c r="Y118" s="29" t="s">
        <v>1167</v>
      </c>
      <c r="Z118" s="29">
        <v>59.7</v>
      </c>
      <c r="AA118" s="63">
        <v>8.2600000000000005E-6</v>
      </c>
      <c r="AB118" s="29" t="s">
        <v>1168</v>
      </c>
      <c r="AC118" s="17" t="s">
        <v>1169</v>
      </c>
      <c r="AD118" s="17">
        <v>40.4</v>
      </c>
      <c r="AE118" s="17">
        <v>1.4E-2</v>
      </c>
      <c r="AF118" s="17" t="s">
        <v>1170</v>
      </c>
      <c r="AG118" s="10" t="s">
        <v>1171</v>
      </c>
      <c r="AH118" s="10">
        <v>61.6</v>
      </c>
      <c r="AI118" s="19">
        <v>6E-9</v>
      </c>
      <c r="AJ118" s="10" t="s">
        <v>1172</v>
      </c>
      <c r="AK118" s="10" t="s">
        <v>1173</v>
      </c>
      <c r="AL118" s="10">
        <v>49.7</v>
      </c>
      <c r="AM118" s="19">
        <v>5.0000000000000001E-4</v>
      </c>
      <c r="AN118" s="10" t="s">
        <v>1174</v>
      </c>
      <c r="AO118" s="10" t="s">
        <v>1175</v>
      </c>
      <c r="AP118" s="10">
        <v>53.9</v>
      </c>
      <c r="AQ118" s="19">
        <v>4.0000000000000003E-5</v>
      </c>
      <c r="AR118" s="10" t="s">
        <v>1176</v>
      </c>
      <c r="AS118" s="10" t="s">
        <v>1177</v>
      </c>
      <c r="AT118" s="10">
        <v>395</v>
      </c>
      <c r="AU118" s="19">
        <v>4.0000000000000003E-130</v>
      </c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</row>
    <row r="119" spans="1:680" ht="15" customHeight="1" x14ac:dyDescent="0.2">
      <c r="A119" s="105"/>
      <c r="B119" s="84" t="s">
        <v>1178</v>
      </c>
      <c r="C119" s="12">
        <v>7</v>
      </c>
      <c r="D119" s="12">
        <v>1776</v>
      </c>
      <c r="E119" s="12">
        <v>3</v>
      </c>
      <c r="F119" s="12">
        <v>495</v>
      </c>
      <c r="G119" s="40" t="s">
        <v>1464</v>
      </c>
      <c r="H119" s="91"/>
      <c r="I119" s="40"/>
      <c r="J119" s="40"/>
      <c r="K119" s="40"/>
      <c r="L119" s="40"/>
      <c r="M119" s="40"/>
      <c r="N119" s="40"/>
      <c r="O119" s="40"/>
      <c r="P119" s="84"/>
      <c r="Q119" s="97"/>
      <c r="R119" s="84"/>
      <c r="S119" s="84"/>
      <c r="T119" s="84"/>
      <c r="U119" s="84"/>
      <c r="V119" s="84"/>
      <c r="W119" s="84"/>
      <c r="X119" s="14" t="s">
        <v>170</v>
      </c>
      <c r="Y119" s="29" t="s">
        <v>1179</v>
      </c>
      <c r="Z119" s="29">
        <v>177</v>
      </c>
      <c r="AA119" s="63">
        <v>2.64E-46</v>
      </c>
      <c r="AB119" s="29" t="s">
        <v>1180</v>
      </c>
      <c r="AC119" s="17" t="s">
        <v>1181</v>
      </c>
      <c r="AD119" s="17">
        <v>64.3</v>
      </c>
      <c r="AE119" s="64">
        <v>3E-10</v>
      </c>
      <c r="AF119" s="17" t="s">
        <v>1182</v>
      </c>
      <c r="AG119" s="10" t="s">
        <v>1183</v>
      </c>
      <c r="AH119" s="10">
        <v>177</v>
      </c>
      <c r="AI119" s="19">
        <v>7.9999999999999995E-49</v>
      </c>
      <c r="AJ119" s="10" t="s">
        <v>1180</v>
      </c>
      <c r="AK119" s="10" t="s">
        <v>1184</v>
      </c>
      <c r="AL119" s="10">
        <v>62</v>
      </c>
      <c r="AM119" s="19">
        <v>4.0000000000000001E-8</v>
      </c>
      <c r="AN119" s="10" t="s">
        <v>1185</v>
      </c>
      <c r="AO119" s="10" t="s">
        <v>1186</v>
      </c>
      <c r="AP119" s="10">
        <v>66.2</v>
      </c>
      <c r="AQ119" s="19">
        <v>6E-10</v>
      </c>
      <c r="AR119" s="10" t="s">
        <v>1187</v>
      </c>
      <c r="AS119" s="10" t="s">
        <v>1188</v>
      </c>
      <c r="AT119" s="10">
        <v>637</v>
      </c>
      <c r="AU119" s="10">
        <v>0</v>
      </c>
      <c r="AV119" s="62"/>
      <c r="AW119" s="62"/>
      <c r="DF119" s="10"/>
      <c r="DG119" s="10"/>
      <c r="DH119" s="10"/>
      <c r="DI119" s="10"/>
      <c r="DJ119" s="10"/>
      <c r="DK119" s="10"/>
      <c r="DL119" s="10"/>
      <c r="DM119" s="10"/>
    </row>
    <row r="120" spans="1:680" s="50" customFormat="1" ht="15" customHeight="1" x14ac:dyDescent="0.2">
      <c r="A120" s="105"/>
      <c r="B120" s="84" t="s">
        <v>1189</v>
      </c>
      <c r="C120" s="13">
        <v>7</v>
      </c>
      <c r="D120" s="13">
        <v>1833</v>
      </c>
      <c r="E120" s="13">
        <v>1</v>
      </c>
      <c r="F120" s="13">
        <v>610</v>
      </c>
      <c r="G120" s="40" t="s">
        <v>1464</v>
      </c>
      <c r="H120" s="91"/>
      <c r="I120" s="40"/>
      <c r="J120" s="40"/>
      <c r="K120" s="40"/>
      <c r="L120" s="40"/>
      <c r="M120" s="40"/>
      <c r="N120" s="40"/>
      <c r="O120" s="40"/>
      <c r="P120" s="84"/>
      <c r="Q120" s="84"/>
      <c r="R120" s="84"/>
      <c r="S120" s="84"/>
      <c r="T120" s="84"/>
      <c r="U120" s="84"/>
      <c r="V120" s="84"/>
      <c r="W120" s="84"/>
      <c r="X120" s="14" t="s">
        <v>170</v>
      </c>
      <c r="Y120" s="29" t="s">
        <v>1179</v>
      </c>
      <c r="Z120" s="29">
        <v>94.4</v>
      </c>
      <c r="AA120" s="63">
        <v>1.1900000000000001E-16</v>
      </c>
      <c r="AB120" s="29" t="s">
        <v>1190</v>
      </c>
      <c r="AC120" s="17" t="s">
        <v>1191</v>
      </c>
      <c r="AD120" s="17">
        <v>55.5</v>
      </c>
      <c r="AE120" s="64">
        <v>2.9999999999999999E-7</v>
      </c>
      <c r="AF120" s="17" t="s">
        <v>1192</v>
      </c>
      <c r="AG120" s="10" t="s">
        <v>1183</v>
      </c>
      <c r="AH120" s="10">
        <v>94.4</v>
      </c>
      <c r="AI120" s="19">
        <v>3.9999999999999999E-19</v>
      </c>
      <c r="AJ120" s="10" t="s">
        <v>1190</v>
      </c>
      <c r="AK120" s="10" t="s">
        <v>1193</v>
      </c>
      <c r="AL120" s="10">
        <v>57.4</v>
      </c>
      <c r="AM120" s="19">
        <v>1.9999999999999999E-6</v>
      </c>
      <c r="AN120" s="10" t="s">
        <v>1194</v>
      </c>
      <c r="AO120" s="10" t="s">
        <v>1195</v>
      </c>
      <c r="AP120" s="10">
        <v>53.1</v>
      </c>
      <c r="AQ120" s="19">
        <v>8.0000000000000007E-5</v>
      </c>
      <c r="AR120" s="10" t="s">
        <v>1196</v>
      </c>
      <c r="AS120" s="10" t="s">
        <v>1197</v>
      </c>
      <c r="AT120" s="10">
        <v>693</v>
      </c>
      <c r="AU120" s="10">
        <v>0</v>
      </c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</row>
    <row r="121" spans="1:680" ht="15" customHeight="1" x14ac:dyDescent="0.2">
      <c r="A121" s="105"/>
      <c r="B121" s="84" t="s">
        <v>1198</v>
      </c>
      <c r="C121" s="13">
        <v>7</v>
      </c>
      <c r="D121" s="13">
        <v>1230</v>
      </c>
      <c r="E121" s="13">
        <v>1</v>
      </c>
      <c r="F121" s="13">
        <v>409</v>
      </c>
      <c r="G121" s="40" t="s">
        <v>1464</v>
      </c>
      <c r="H121" s="91"/>
      <c r="I121" s="40"/>
      <c r="J121" s="40"/>
      <c r="K121" s="40"/>
      <c r="L121" s="40"/>
      <c r="M121" s="40"/>
      <c r="N121" s="40"/>
      <c r="O121" s="40"/>
      <c r="P121" s="84"/>
      <c r="Q121" s="97"/>
      <c r="R121" s="84"/>
      <c r="S121" s="84"/>
      <c r="T121" s="84"/>
      <c r="U121" s="84"/>
      <c r="V121" s="84"/>
      <c r="W121" s="84"/>
      <c r="X121" s="14" t="s">
        <v>170</v>
      </c>
      <c r="Y121" s="29" t="s">
        <v>1199</v>
      </c>
      <c r="Z121" s="29">
        <v>139</v>
      </c>
      <c r="AA121" s="63">
        <v>8.9799999999999995E-34</v>
      </c>
      <c r="AB121" s="29" t="s">
        <v>1200</v>
      </c>
      <c r="AC121" s="17" t="s">
        <v>1201</v>
      </c>
      <c r="AD121" s="17">
        <v>58.9</v>
      </c>
      <c r="AE121" s="64">
        <v>1E-8</v>
      </c>
      <c r="AF121" s="17" t="s">
        <v>1202</v>
      </c>
      <c r="AG121" s="10" t="s">
        <v>1203</v>
      </c>
      <c r="AH121" s="10">
        <v>139</v>
      </c>
      <c r="AI121" s="19">
        <v>3.0000000000000002E-36</v>
      </c>
      <c r="AJ121" s="10" t="s">
        <v>1204</v>
      </c>
      <c r="AK121" s="10" t="s">
        <v>1205</v>
      </c>
      <c r="AL121" s="10">
        <v>77.400000000000006</v>
      </c>
      <c r="AM121" s="19">
        <v>2.0000000000000001E-13</v>
      </c>
      <c r="AN121" s="10" t="s">
        <v>1206</v>
      </c>
      <c r="AO121" s="10" t="s">
        <v>742</v>
      </c>
      <c r="AP121" s="10">
        <v>78.599999999999994</v>
      </c>
      <c r="AQ121" s="19">
        <v>2.0000000000000001E-13</v>
      </c>
      <c r="AR121" s="10" t="s">
        <v>1207</v>
      </c>
      <c r="AS121" s="10" t="s">
        <v>1208</v>
      </c>
      <c r="AT121" s="10">
        <v>633</v>
      </c>
      <c r="AU121" s="10">
        <v>0</v>
      </c>
      <c r="AV121" s="62"/>
      <c r="AW121" s="62"/>
      <c r="DF121" s="10"/>
      <c r="DG121" s="10"/>
      <c r="DH121" s="10"/>
      <c r="DI121" s="10"/>
      <c r="DJ121" s="10"/>
      <c r="DK121" s="10"/>
      <c r="DL121" s="10"/>
      <c r="DM121" s="10"/>
    </row>
    <row r="122" spans="1:680" ht="15" customHeight="1" x14ac:dyDescent="0.2">
      <c r="A122" s="105"/>
      <c r="B122" s="119" t="s">
        <v>1209</v>
      </c>
      <c r="C122" s="12">
        <v>7</v>
      </c>
      <c r="D122" s="12">
        <v>1902</v>
      </c>
      <c r="E122" s="12">
        <v>1</v>
      </c>
      <c r="F122" s="12">
        <v>633</v>
      </c>
      <c r="G122" s="40" t="s">
        <v>1464</v>
      </c>
      <c r="H122" s="91"/>
      <c r="I122" s="40"/>
      <c r="J122" s="40"/>
      <c r="K122" s="40"/>
      <c r="L122" s="40"/>
      <c r="M122" s="40"/>
      <c r="N122" s="40"/>
      <c r="O122" s="40"/>
      <c r="P122" s="84"/>
      <c r="Q122" s="84"/>
      <c r="R122" s="84"/>
      <c r="S122" s="84"/>
      <c r="T122" s="84"/>
      <c r="U122" s="84"/>
      <c r="V122" s="84"/>
      <c r="W122" s="84"/>
      <c r="X122" s="44" t="s">
        <v>170</v>
      </c>
      <c r="Y122" s="17" t="s">
        <v>850</v>
      </c>
      <c r="Z122" s="29"/>
      <c r="AA122" s="29"/>
      <c r="AB122" s="63"/>
      <c r="AC122" s="17" t="s">
        <v>1210</v>
      </c>
      <c r="AD122" s="17">
        <v>34.299999999999997</v>
      </c>
      <c r="AE122" s="17">
        <v>1.2</v>
      </c>
      <c r="AF122" s="17" t="s">
        <v>1211</v>
      </c>
      <c r="AG122" s="10" t="s">
        <v>1212</v>
      </c>
      <c r="AH122" s="10">
        <v>50.4</v>
      </c>
      <c r="AI122" s="19">
        <v>2.0000000000000002E-5</v>
      </c>
      <c r="AJ122" s="10" t="s">
        <v>1213</v>
      </c>
      <c r="AK122" s="10" t="s">
        <v>850</v>
      </c>
      <c r="AN122" s="10"/>
      <c r="AO122" s="10" t="s">
        <v>1159</v>
      </c>
      <c r="AS122" s="10" t="s">
        <v>1214</v>
      </c>
      <c r="AT122" s="10">
        <v>665</v>
      </c>
      <c r="AU122" s="10">
        <v>0</v>
      </c>
      <c r="AV122" s="62"/>
      <c r="AW122" s="62"/>
      <c r="DF122" s="10"/>
      <c r="DG122" s="10"/>
      <c r="DH122" s="10"/>
      <c r="DI122" s="10"/>
      <c r="DJ122" s="10"/>
      <c r="DK122" s="10"/>
      <c r="DL122" s="10"/>
      <c r="DM122" s="10"/>
    </row>
    <row r="123" spans="1:680" s="53" customFormat="1" ht="15" customHeight="1" x14ac:dyDescent="0.2">
      <c r="A123" s="105"/>
      <c r="B123" s="53" t="s">
        <v>1215</v>
      </c>
      <c r="C123" s="13">
        <v>4</v>
      </c>
      <c r="D123" s="13">
        <v>882</v>
      </c>
      <c r="E123" s="13">
        <v>1</v>
      </c>
      <c r="F123" s="13">
        <v>293</v>
      </c>
      <c r="G123" s="40" t="s">
        <v>1464</v>
      </c>
      <c r="H123" s="91"/>
      <c r="I123" s="40"/>
      <c r="J123" s="40"/>
      <c r="K123" s="40"/>
      <c r="L123" s="40"/>
      <c r="M123" s="40"/>
      <c r="N123" s="40"/>
      <c r="O123" s="40"/>
      <c r="X123" s="44" t="s">
        <v>170</v>
      </c>
      <c r="Y123" s="29" t="s">
        <v>1216</v>
      </c>
      <c r="Z123" s="29">
        <v>48.9</v>
      </c>
      <c r="AA123" s="29">
        <v>6.0000000000000001E-3</v>
      </c>
      <c r="AB123" s="29" t="s">
        <v>1217</v>
      </c>
      <c r="AC123" s="17" t="s">
        <v>1218</v>
      </c>
      <c r="AD123" s="17">
        <v>35.799999999999997</v>
      </c>
      <c r="AE123" s="17">
        <v>0.11</v>
      </c>
      <c r="AF123" s="17" t="s">
        <v>1219</v>
      </c>
      <c r="AG123" s="10" t="s">
        <v>1220</v>
      </c>
      <c r="AH123" s="10">
        <v>42.4</v>
      </c>
      <c r="AI123" s="19">
        <v>3.0000000000000001E-3</v>
      </c>
      <c r="AJ123" s="10" t="s">
        <v>1221</v>
      </c>
      <c r="AK123" s="10" t="s">
        <v>1222</v>
      </c>
      <c r="AL123" s="10">
        <v>48.5</v>
      </c>
      <c r="AM123" s="19">
        <v>4.0000000000000002E-4</v>
      </c>
      <c r="AN123" s="10" t="s">
        <v>1223</v>
      </c>
      <c r="AO123" s="10" t="s">
        <v>1224</v>
      </c>
      <c r="AP123" s="10">
        <v>47.8</v>
      </c>
      <c r="AQ123" s="10">
        <v>1E-3</v>
      </c>
      <c r="AR123" s="10" t="s">
        <v>1225</v>
      </c>
      <c r="AS123" s="10" t="s">
        <v>1226</v>
      </c>
      <c r="AT123" s="10"/>
      <c r="AU123" s="10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</row>
    <row r="124" spans="1:680" s="20" customFormat="1" ht="15" customHeight="1" x14ac:dyDescent="0.2">
      <c r="A124" s="105"/>
      <c r="B124" s="85" t="s">
        <v>1227</v>
      </c>
      <c r="C124" s="22">
        <v>7</v>
      </c>
      <c r="D124" s="22">
        <v>1392</v>
      </c>
      <c r="E124" s="22">
        <v>2</v>
      </c>
      <c r="F124" s="22">
        <v>463</v>
      </c>
      <c r="G124" s="30" t="s">
        <v>1464</v>
      </c>
      <c r="H124" s="96"/>
      <c r="I124" s="96"/>
      <c r="J124" s="96"/>
      <c r="K124" s="96"/>
      <c r="L124" s="30"/>
      <c r="M124" s="96"/>
      <c r="N124" s="96"/>
      <c r="O124" s="96"/>
      <c r="P124" s="85"/>
      <c r="Q124" s="98"/>
      <c r="R124" s="98"/>
      <c r="S124" s="98"/>
      <c r="T124" s="85"/>
      <c r="U124" s="98"/>
      <c r="V124" s="98"/>
      <c r="W124" s="85"/>
      <c r="X124" s="24" t="s">
        <v>535</v>
      </c>
      <c r="Y124" s="25" t="s">
        <v>850</v>
      </c>
      <c r="Z124" s="65"/>
      <c r="AA124" s="65"/>
      <c r="AB124" s="66"/>
      <c r="AC124" s="25" t="s">
        <v>1228</v>
      </c>
      <c r="AD124" s="25">
        <v>32.299999999999997</v>
      </c>
      <c r="AE124" s="25">
        <v>0.57999999999999996</v>
      </c>
      <c r="AF124" s="25" t="s">
        <v>1229</v>
      </c>
      <c r="AG124" s="20" t="s">
        <v>1230</v>
      </c>
      <c r="AH124" s="20">
        <v>33.1</v>
      </c>
      <c r="AI124" s="26">
        <v>4.9000000000000004</v>
      </c>
      <c r="AJ124" s="20" t="s">
        <v>1231</v>
      </c>
      <c r="AK124" s="20" t="s">
        <v>850</v>
      </c>
      <c r="AO124" s="20" t="s">
        <v>850</v>
      </c>
      <c r="AS124" s="20" t="s">
        <v>1232</v>
      </c>
      <c r="AT124" s="20">
        <v>139</v>
      </c>
      <c r="AU124" s="26">
        <v>9.9999999999999993E-35</v>
      </c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  <c r="IW124" s="10"/>
      <c r="IX124" s="10"/>
      <c r="IY124" s="10"/>
      <c r="IZ124" s="10"/>
      <c r="JA124" s="10"/>
      <c r="JB124" s="10"/>
      <c r="JC124" s="10"/>
      <c r="JD124" s="10"/>
      <c r="JE124" s="10"/>
      <c r="JF124" s="10"/>
      <c r="JG124" s="10"/>
      <c r="JH124" s="10"/>
      <c r="JI124" s="10"/>
      <c r="JJ124" s="10"/>
      <c r="JK124" s="10"/>
      <c r="JL124" s="10"/>
      <c r="JM124" s="10"/>
      <c r="JN124" s="10"/>
      <c r="JO124" s="10"/>
      <c r="JP124" s="10"/>
      <c r="JQ124" s="10"/>
      <c r="JR124" s="10"/>
      <c r="JS124" s="10"/>
      <c r="JT124" s="10"/>
      <c r="JU124" s="10"/>
      <c r="JV124" s="10"/>
      <c r="JW124" s="10"/>
      <c r="JX124" s="10"/>
      <c r="JY124" s="10"/>
      <c r="JZ124" s="10"/>
      <c r="KA124" s="10"/>
      <c r="KB124" s="10"/>
      <c r="KC124" s="10"/>
      <c r="KD124" s="10"/>
      <c r="KE124" s="10"/>
      <c r="KF124" s="10"/>
      <c r="KG124" s="10"/>
      <c r="KH124" s="10"/>
      <c r="KI124" s="10"/>
      <c r="KJ124" s="10"/>
      <c r="KK124" s="10"/>
      <c r="KL124" s="10"/>
      <c r="KM124" s="10"/>
      <c r="KN124" s="10"/>
      <c r="KO124" s="10"/>
      <c r="KP124" s="10"/>
      <c r="KQ124" s="10"/>
      <c r="KR124" s="10"/>
      <c r="KS124" s="10"/>
      <c r="KT124" s="10"/>
      <c r="KU124" s="10"/>
      <c r="KV124" s="10"/>
      <c r="KW124" s="10"/>
      <c r="KX124" s="10"/>
      <c r="KY124" s="10"/>
      <c r="KZ124" s="10"/>
      <c r="LA124" s="10"/>
      <c r="LB124" s="10"/>
      <c r="LC124" s="10"/>
      <c r="LD124" s="10"/>
      <c r="LE124" s="10"/>
      <c r="LF124" s="10"/>
      <c r="LG124" s="10"/>
      <c r="LH124" s="10"/>
      <c r="LI124" s="10"/>
      <c r="LJ124" s="10"/>
      <c r="LK124" s="10"/>
      <c r="LL124" s="10"/>
      <c r="LM124" s="10"/>
      <c r="LN124" s="10"/>
      <c r="LO124" s="10"/>
      <c r="LP124" s="10"/>
      <c r="LQ124" s="10"/>
      <c r="LR124" s="10"/>
      <c r="LS124" s="10"/>
      <c r="LT124" s="10"/>
      <c r="LU124" s="10"/>
      <c r="LV124" s="10"/>
      <c r="LW124" s="10"/>
      <c r="LX124" s="10"/>
      <c r="LY124" s="10"/>
      <c r="LZ124" s="10"/>
      <c r="MA124" s="10"/>
      <c r="MB124" s="10"/>
      <c r="MC124" s="10"/>
      <c r="MD124" s="10"/>
      <c r="ME124" s="10"/>
      <c r="MF124" s="10"/>
      <c r="MG124" s="10"/>
      <c r="MH124" s="10"/>
      <c r="MI124" s="10"/>
      <c r="MJ124" s="10"/>
      <c r="MK124" s="10"/>
      <c r="ML124" s="10"/>
      <c r="MM124" s="10"/>
      <c r="MN124" s="10"/>
      <c r="MO124" s="10"/>
      <c r="MP124" s="10"/>
      <c r="MQ124" s="10"/>
      <c r="MR124" s="10"/>
      <c r="MS124" s="10"/>
      <c r="MT124" s="10"/>
      <c r="MU124" s="10"/>
      <c r="MV124" s="10"/>
      <c r="MW124" s="10"/>
      <c r="MX124" s="10"/>
      <c r="MY124" s="10"/>
      <c r="MZ124" s="10"/>
      <c r="NA124" s="10"/>
      <c r="NB124" s="10"/>
      <c r="NC124" s="10"/>
      <c r="ND124" s="10"/>
      <c r="NE124" s="10"/>
      <c r="NF124" s="10"/>
      <c r="NG124" s="10"/>
      <c r="NH124" s="10"/>
      <c r="NI124" s="10"/>
      <c r="NJ124" s="10"/>
      <c r="NK124" s="10"/>
      <c r="NL124" s="10"/>
      <c r="NM124" s="10"/>
      <c r="NN124" s="10"/>
      <c r="NO124" s="10"/>
      <c r="NP124" s="10"/>
      <c r="NQ124" s="10"/>
      <c r="NR124" s="10"/>
      <c r="NS124" s="10"/>
      <c r="NT124" s="10"/>
      <c r="NU124" s="10"/>
      <c r="NV124" s="10"/>
      <c r="NW124" s="10"/>
      <c r="NX124" s="10"/>
      <c r="NY124" s="10"/>
      <c r="NZ124" s="10"/>
      <c r="OA124" s="10"/>
      <c r="OB124" s="10"/>
      <c r="OC124" s="10"/>
      <c r="OD124" s="10"/>
      <c r="OE124" s="10"/>
      <c r="OF124" s="10"/>
      <c r="OG124" s="10"/>
      <c r="OH124" s="10"/>
      <c r="OI124" s="10"/>
      <c r="OJ124" s="10"/>
      <c r="OK124" s="10"/>
      <c r="OL124" s="10"/>
      <c r="OM124" s="10"/>
      <c r="ON124" s="10"/>
      <c r="OO124" s="10"/>
      <c r="OP124" s="10"/>
      <c r="OQ124" s="10"/>
      <c r="OR124" s="10"/>
      <c r="OS124" s="10"/>
      <c r="OT124" s="10"/>
      <c r="OU124" s="10"/>
      <c r="OV124" s="10"/>
      <c r="OW124" s="10"/>
      <c r="OX124" s="10"/>
      <c r="OY124" s="10"/>
      <c r="OZ124" s="10"/>
      <c r="PA124" s="10"/>
      <c r="PB124" s="10"/>
      <c r="PC124" s="10"/>
      <c r="PD124" s="10"/>
      <c r="PE124" s="10"/>
      <c r="PF124" s="10"/>
      <c r="PG124" s="10"/>
      <c r="PH124" s="10"/>
      <c r="PI124" s="10"/>
      <c r="PJ124" s="10"/>
      <c r="PK124" s="10"/>
      <c r="PL124" s="10"/>
      <c r="PM124" s="10"/>
      <c r="PN124" s="10"/>
      <c r="PO124" s="10"/>
      <c r="PP124" s="10"/>
      <c r="PQ124" s="10"/>
      <c r="PR124" s="10"/>
      <c r="PS124" s="10"/>
      <c r="PT124" s="10"/>
      <c r="PU124" s="10"/>
      <c r="PV124" s="10"/>
      <c r="PW124" s="10"/>
      <c r="PX124" s="10"/>
      <c r="PY124" s="10"/>
      <c r="PZ124" s="10"/>
      <c r="QA124" s="10"/>
      <c r="QB124" s="10"/>
      <c r="QC124" s="10"/>
      <c r="QD124" s="10"/>
      <c r="QE124" s="10"/>
      <c r="QF124" s="10"/>
      <c r="QG124" s="10"/>
      <c r="QH124" s="10"/>
      <c r="QI124" s="10"/>
      <c r="QJ124" s="10"/>
      <c r="QK124" s="10"/>
      <c r="QL124" s="10"/>
      <c r="QM124" s="10"/>
      <c r="QN124" s="10"/>
      <c r="QO124" s="10"/>
      <c r="QP124" s="10"/>
      <c r="QQ124" s="10"/>
      <c r="QR124" s="10"/>
      <c r="QS124" s="10"/>
      <c r="QT124" s="10"/>
      <c r="QU124" s="10"/>
      <c r="QV124" s="10"/>
      <c r="QW124" s="10"/>
      <c r="QX124" s="10"/>
      <c r="QY124" s="10"/>
      <c r="QZ124" s="10"/>
      <c r="RA124" s="10"/>
      <c r="RB124" s="10"/>
      <c r="RC124" s="10"/>
      <c r="RD124" s="10"/>
      <c r="RE124" s="10"/>
      <c r="RF124" s="10"/>
      <c r="RG124" s="10"/>
      <c r="RH124" s="10"/>
      <c r="RI124" s="10"/>
      <c r="RJ124" s="10"/>
      <c r="RK124" s="10"/>
      <c r="RL124" s="10"/>
      <c r="RM124" s="10"/>
      <c r="RN124" s="10"/>
      <c r="RO124" s="10"/>
      <c r="RP124" s="10"/>
      <c r="RQ124" s="10"/>
      <c r="RR124" s="10"/>
      <c r="RS124" s="10"/>
      <c r="RT124" s="10"/>
      <c r="RU124" s="10"/>
      <c r="RV124" s="10"/>
      <c r="RW124" s="10"/>
      <c r="RX124" s="10"/>
      <c r="RY124" s="10"/>
      <c r="RZ124" s="10"/>
      <c r="SA124" s="10"/>
      <c r="SB124" s="10"/>
      <c r="SC124" s="10"/>
      <c r="SD124" s="10"/>
      <c r="SE124" s="10"/>
      <c r="SF124" s="10"/>
      <c r="SG124" s="10"/>
      <c r="SH124" s="10"/>
      <c r="SI124" s="10"/>
      <c r="SJ124" s="10"/>
      <c r="SK124" s="10"/>
      <c r="SL124" s="10"/>
      <c r="SM124" s="10"/>
      <c r="SN124" s="10"/>
      <c r="SO124" s="10"/>
      <c r="SP124" s="10"/>
      <c r="SQ124" s="10"/>
      <c r="SR124" s="10"/>
      <c r="SS124" s="10"/>
      <c r="ST124" s="10"/>
      <c r="SU124" s="10"/>
      <c r="SV124" s="10"/>
      <c r="SW124" s="10"/>
      <c r="SX124" s="10"/>
      <c r="SY124" s="10"/>
      <c r="SZ124" s="10"/>
      <c r="TA124" s="10"/>
      <c r="TB124" s="10"/>
      <c r="TC124" s="10"/>
      <c r="TD124" s="10"/>
      <c r="TE124" s="10"/>
      <c r="TF124" s="10"/>
      <c r="TG124" s="10"/>
      <c r="TH124" s="10"/>
      <c r="TI124" s="10"/>
      <c r="TJ124" s="10"/>
      <c r="TK124" s="10"/>
      <c r="TL124" s="10"/>
      <c r="TM124" s="10"/>
      <c r="TN124" s="10"/>
      <c r="TO124" s="10"/>
      <c r="TP124" s="10"/>
      <c r="TQ124" s="10"/>
      <c r="TR124" s="10"/>
      <c r="TS124" s="10"/>
      <c r="TT124" s="10"/>
      <c r="TU124" s="10"/>
      <c r="TV124" s="10"/>
      <c r="TW124" s="10"/>
      <c r="TX124" s="10"/>
      <c r="TY124" s="10"/>
      <c r="TZ124" s="10"/>
      <c r="UA124" s="10"/>
      <c r="UB124" s="10"/>
      <c r="UC124" s="10"/>
      <c r="UD124" s="10"/>
      <c r="UE124" s="10"/>
      <c r="UF124" s="10"/>
      <c r="UG124" s="10"/>
      <c r="UH124" s="10"/>
      <c r="UI124" s="10"/>
      <c r="UJ124" s="10"/>
      <c r="UK124" s="10"/>
      <c r="UL124" s="10"/>
      <c r="UM124" s="10"/>
      <c r="UN124" s="10"/>
      <c r="UO124" s="10"/>
      <c r="UP124" s="10"/>
      <c r="UQ124" s="10"/>
      <c r="UR124" s="10"/>
      <c r="US124" s="10"/>
      <c r="UT124" s="10"/>
      <c r="UU124" s="10"/>
      <c r="UV124" s="10"/>
      <c r="UW124" s="10"/>
      <c r="UX124" s="10"/>
      <c r="UY124" s="10"/>
      <c r="UZ124" s="10"/>
      <c r="VA124" s="10"/>
      <c r="VB124" s="10"/>
      <c r="VC124" s="10"/>
      <c r="VD124" s="10"/>
      <c r="VE124" s="10"/>
      <c r="VF124" s="10"/>
      <c r="VG124" s="10"/>
      <c r="VH124" s="10"/>
      <c r="VI124" s="10"/>
      <c r="VJ124" s="10"/>
      <c r="VK124" s="10"/>
      <c r="VL124" s="10"/>
      <c r="VM124" s="10"/>
      <c r="VN124" s="10"/>
      <c r="VO124" s="10"/>
      <c r="VP124" s="10"/>
      <c r="VQ124" s="10"/>
      <c r="VR124" s="10"/>
      <c r="VS124" s="10"/>
      <c r="VT124" s="10"/>
      <c r="VU124" s="10"/>
      <c r="VV124" s="10"/>
      <c r="VW124" s="10"/>
      <c r="VX124" s="10"/>
      <c r="VY124" s="10"/>
      <c r="VZ124" s="10"/>
      <c r="WA124" s="10"/>
      <c r="WB124" s="10"/>
      <c r="WC124" s="10"/>
      <c r="WD124" s="10"/>
      <c r="WE124" s="10"/>
      <c r="WF124" s="10"/>
      <c r="WG124" s="10"/>
      <c r="WH124" s="10"/>
      <c r="WI124" s="10"/>
      <c r="WJ124" s="10"/>
      <c r="WK124" s="10"/>
      <c r="WL124" s="10"/>
      <c r="WM124" s="10"/>
      <c r="WN124" s="10"/>
      <c r="WO124" s="10"/>
      <c r="WP124" s="10"/>
      <c r="WQ124" s="10"/>
      <c r="WR124" s="10"/>
      <c r="WS124" s="10"/>
      <c r="WT124" s="10"/>
      <c r="WU124" s="10"/>
      <c r="WV124" s="10"/>
      <c r="WW124" s="10"/>
      <c r="WX124" s="10"/>
      <c r="WY124" s="10"/>
      <c r="WZ124" s="10"/>
      <c r="XA124" s="10"/>
      <c r="XB124" s="10"/>
      <c r="XC124" s="10"/>
      <c r="XD124" s="10"/>
      <c r="XE124" s="10"/>
      <c r="XF124" s="10"/>
      <c r="XG124" s="10"/>
      <c r="XH124" s="10"/>
      <c r="XI124" s="10"/>
      <c r="XJ124" s="10"/>
      <c r="XK124" s="10"/>
      <c r="XL124" s="10"/>
      <c r="XM124" s="10"/>
      <c r="XN124" s="10"/>
      <c r="XO124" s="10"/>
      <c r="XP124" s="10"/>
      <c r="XQ124" s="10"/>
      <c r="XR124" s="10"/>
      <c r="XS124" s="10"/>
      <c r="XT124" s="10"/>
      <c r="XU124" s="10"/>
      <c r="XV124" s="10"/>
      <c r="XW124" s="10"/>
      <c r="XX124" s="10"/>
      <c r="XY124" s="10"/>
      <c r="XZ124" s="10"/>
      <c r="YA124" s="10"/>
      <c r="YB124" s="10"/>
      <c r="YC124" s="10"/>
      <c r="YD124" s="10"/>
      <c r="YE124" s="10"/>
      <c r="YF124" s="10"/>
      <c r="YG124" s="10"/>
      <c r="YH124" s="10"/>
      <c r="YI124" s="10"/>
      <c r="YJ124" s="10"/>
      <c r="YK124" s="10"/>
      <c r="YL124" s="10"/>
      <c r="YM124" s="10"/>
      <c r="YN124" s="10"/>
      <c r="YO124" s="10"/>
      <c r="YP124" s="10"/>
      <c r="YQ124" s="10"/>
      <c r="YR124" s="10"/>
      <c r="YS124" s="10"/>
      <c r="YT124" s="10"/>
      <c r="YU124" s="10"/>
      <c r="YV124" s="10"/>
      <c r="YW124" s="10"/>
      <c r="YX124" s="10"/>
      <c r="YY124" s="10"/>
      <c r="YZ124" s="10"/>
      <c r="ZA124" s="10"/>
      <c r="ZB124" s="10"/>
      <c r="ZC124" s="10"/>
      <c r="ZD124" s="10"/>
    </row>
    <row r="125" spans="1:680" s="53" customFormat="1" ht="15" customHeight="1" x14ac:dyDescent="0.2">
      <c r="A125" s="105"/>
      <c r="B125" s="84" t="s">
        <v>1233</v>
      </c>
      <c r="C125" s="13">
        <v>7</v>
      </c>
      <c r="D125" s="13">
        <v>1050</v>
      </c>
      <c r="E125" s="13">
        <v>1</v>
      </c>
      <c r="F125" s="13">
        <v>349</v>
      </c>
      <c r="G125" s="40" t="s">
        <v>1465</v>
      </c>
      <c r="H125" s="91"/>
      <c r="I125" s="40"/>
      <c r="J125" s="40"/>
      <c r="K125" s="40"/>
      <c r="L125" s="40"/>
      <c r="M125" s="40"/>
      <c r="N125" s="40"/>
      <c r="O125" s="40"/>
      <c r="P125" s="84"/>
      <c r="Q125" s="84"/>
      <c r="R125" s="84"/>
      <c r="S125" s="84"/>
      <c r="T125" s="84"/>
      <c r="U125" s="84"/>
      <c r="V125" s="84"/>
      <c r="W125" s="84"/>
      <c r="X125" s="14" t="s">
        <v>170</v>
      </c>
      <c r="Y125" s="29" t="s">
        <v>1234</v>
      </c>
      <c r="Z125" s="29">
        <v>93.6</v>
      </c>
      <c r="AA125" s="63">
        <v>7.2700000000000006E-18</v>
      </c>
      <c r="AB125" s="29" t="s">
        <v>1235</v>
      </c>
      <c r="AC125" s="17" t="s">
        <v>647</v>
      </c>
      <c r="AD125" s="17">
        <v>41.2</v>
      </c>
      <c r="AE125" s="17">
        <v>3.0000000000000001E-3</v>
      </c>
      <c r="AF125" s="17" t="s">
        <v>648</v>
      </c>
      <c r="AG125" s="10" t="s">
        <v>1236</v>
      </c>
      <c r="AH125" s="10">
        <v>78.2</v>
      </c>
      <c r="AI125" s="19">
        <v>5.9999999999999997E-15</v>
      </c>
      <c r="AJ125" s="10" t="s">
        <v>1237</v>
      </c>
      <c r="AK125" s="10" t="s">
        <v>1238</v>
      </c>
      <c r="AL125" s="10">
        <v>93.6</v>
      </c>
      <c r="AM125" s="19">
        <v>2.9999999999999999E-19</v>
      </c>
      <c r="AN125" s="10" t="s">
        <v>1235</v>
      </c>
      <c r="AO125" s="10" t="s">
        <v>1239</v>
      </c>
      <c r="AP125" s="10">
        <v>65.099999999999994</v>
      </c>
      <c r="AQ125" s="19">
        <v>4.0000000000000002E-9</v>
      </c>
      <c r="AR125" s="10" t="s">
        <v>1240</v>
      </c>
      <c r="AS125" s="10" t="s">
        <v>1241</v>
      </c>
      <c r="AT125" s="10">
        <v>441</v>
      </c>
      <c r="AU125" s="19">
        <v>3E-152</v>
      </c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</row>
    <row r="126" spans="1:680" s="50" customFormat="1" ht="15" customHeight="1" x14ac:dyDescent="0.2">
      <c r="A126" s="105"/>
      <c r="B126" s="84" t="s">
        <v>1242</v>
      </c>
      <c r="C126" s="12">
        <v>7</v>
      </c>
      <c r="D126" s="12">
        <v>1209</v>
      </c>
      <c r="E126" s="12">
        <v>1</v>
      </c>
      <c r="F126" s="12">
        <v>402</v>
      </c>
      <c r="G126" s="11" t="s">
        <v>1465</v>
      </c>
      <c r="H126" s="87"/>
      <c r="I126" s="11"/>
      <c r="J126" s="11"/>
      <c r="K126" s="11"/>
      <c r="L126" s="11"/>
      <c r="M126" s="11"/>
      <c r="N126" s="11"/>
      <c r="O126" s="11"/>
      <c r="P126" s="84"/>
      <c r="Q126" s="84"/>
      <c r="R126" s="84"/>
      <c r="S126" s="84"/>
      <c r="T126" s="84"/>
      <c r="U126" s="84"/>
      <c r="V126" s="84"/>
      <c r="W126" s="84"/>
      <c r="X126" s="14" t="s">
        <v>170</v>
      </c>
      <c r="Y126" s="29" t="s">
        <v>1243</v>
      </c>
      <c r="Z126" s="29">
        <v>60.1</v>
      </c>
      <c r="AA126" s="63">
        <v>1.4500000000000001E-6</v>
      </c>
      <c r="AB126" s="29" t="s">
        <v>1244</v>
      </c>
      <c r="AC126" s="17" t="s">
        <v>1245</v>
      </c>
      <c r="AD126" s="17">
        <v>48.9</v>
      </c>
      <c r="AE126" s="64">
        <v>1.0000000000000001E-5</v>
      </c>
      <c r="AF126" s="17" t="s">
        <v>1246</v>
      </c>
      <c r="AG126" s="10" t="s">
        <v>1247</v>
      </c>
      <c r="AH126" s="10">
        <v>60.1</v>
      </c>
      <c r="AI126" s="19">
        <v>5.0000000000000001E-9</v>
      </c>
      <c r="AJ126" s="10" t="s">
        <v>1244</v>
      </c>
      <c r="AK126" s="10" t="s">
        <v>1248</v>
      </c>
      <c r="AL126" s="10">
        <v>52</v>
      </c>
      <c r="AM126" s="19">
        <v>5.0000000000000002E-5</v>
      </c>
      <c r="AN126" s="10" t="s">
        <v>1249</v>
      </c>
      <c r="AO126" s="10" t="s">
        <v>1250</v>
      </c>
      <c r="AP126" s="10">
        <v>60.5</v>
      </c>
      <c r="AQ126" s="19">
        <v>1.9999999999999999E-7</v>
      </c>
      <c r="AR126" s="10" t="s">
        <v>1251</v>
      </c>
      <c r="AS126" s="10" t="s">
        <v>1252</v>
      </c>
      <c r="AT126" s="10">
        <v>523</v>
      </c>
      <c r="AU126" s="10">
        <v>0</v>
      </c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</row>
    <row r="127" spans="1:680" s="53" customFormat="1" ht="15" customHeight="1" x14ac:dyDescent="0.2">
      <c r="A127" s="105"/>
      <c r="B127" s="84" t="s">
        <v>1253</v>
      </c>
      <c r="C127" s="12">
        <v>7</v>
      </c>
      <c r="D127" s="12">
        <v>1567</v>
      </c>
      <c r="E127" s="12">
        <v>2</v>
      </c>
      <c r="F127" s="12">
        <v>382</v>
      </c>
      <c r="G127" s="40" t="s">
        <v>1465</v>
      </c>
      <c r="H127" s="91"/>
      <c r="I127" s="40"/>
      <c r="J127" s="40"/>
      <c r="K127" s="40"/>
      <c r="L127" s="40"/>
      <c r="M127" s="40"/>
      <c r="N127" s="40"/>
      <c r="O127" s="40"/>
      <c r="P127" s="84"/>
      <c r="Q127" s="84"/>
      <c r="R127" s="84"/>
      <c r="S127" s="84"/>
      <c r="T127" s="84"/>
      <c r="U127" s="84"/>
      <c r="V127" s="84"/>
      <c r="W127" s="84"/>
      <c r="X127" s="14" t="s">
        <v>170</v>
      </c>
      <c r="Y127" s="29" t="s">
        <v>1254</v>
      </c>
      <c r="Z127" s="29">
        <v>63.5</v>
      </c>
      <c r="AA127" s="63">
        <v>2.23E-7</v>
      </c>
      <c r="AB127" s="29" t="s">
        <v>1255</v>
      </c>
      <c r="AC127" s="17" t="s">
        <v>1256</v>
      </c>
      <c r="AD127" s="17">
        <v>39.700000000000003</v>
      </c>
      <c r="AE127" s="17">
        <v>1.2E-2</v>
      </c>
      <c r="AF127" s="17" t="s">
        <v>1257</v>
      </c>
      <c r="AG127" s="10" t="s">
        <v>1258</v>
      </c>
      <c r="AH127" s="10">
        <v>58.2</v>
      </c>
      <c r="AI127" s="19">
        <v>2.9999999999999997E-8</v>
      </c>
      <c r="AJ127" s="10" t="s">
        <v>1259</v>
      </c>
      <c r="AK127" s="10" t="s">
        <v>1260</v>
      </c>
      <c r="AL127" s="10">
        <v>57.4</v>
      </c>
      <c r="AM127" s="19">
        <v>7.9999999999999996E-7</v>
      </c>
      <c r="AN127" s="10" t="s">
        <v>1152</v>
      </c>
      <c r="AO127" s="10" t="s">
        <v>1261</v>
      </c>
      <c r="AP127" s="10">
        <v>58.9</v>
      </c>
      <c r="AQ127" s="19">
        <v>5.9999999999999997E-7</v>
      </c>
      <c r="AR127" s="10" t="s">
        <v>1262</v>
      </c>
      <c r="AS127" s="10" t="s">
        <v>1263</v>
      </c>
      <c r="AT127" s="10">
        <v>590</v>
      </c>
      <c r="AU127" s="10">
        <v>0</v>
      </c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</row>
    <row r="128" spans="1:680" ht="15" customHeight="1" x14ac:dyDescent="0.2">
      <c r="A128" s="105"/>
      <c r="B128" s="84" t="s">
        <v>1264</v>
      </c>
      <c r="C128" s="12">
        <v>7</v>
      </c>
      <c r="D128" s="12">
        <v>1509</v>
      </c>
      <c r="E128" s="12">
        <v>2</v>
      </c>
      <c r="F128" s="12">
        <v>459</v>
      </c>
      <c r="G128" s="11" t="s">
        <v>1465</v>
      </c>
      <c r="H128" s="87"/>
      <c r="I128" s="11"/>
      <c r="J128" s="11"/>
      <c r="K128" s="11"/>
      <c r="L128" s="11"/>
      <c r="M128" s="11"/>
      <c r="N128" s="11"/>
      <c r="O128" s="11"/>
      <c r="P128" s="84"/>
      <c r="Q128" s="84"/>
      <c r="R128" s="84"/>
      <c r="S128" s="84"/>
      <c r="T128" s="84"/>
      <c r="U128" s="84"/>
      <c r="V128" s="84"/>
      <c r="W128" s="84"/>
      <c r="X128" s="14" t="s">
        <v>170</v>
      </c>
      <c r="Y128" s="29" t="s">
        <v>1234</v>
      </c>
      <c r="Z128" s="29">
        <v>63.9</v>
      </c>
      <c r="AA128" s="63">
        <v>1.9299999999999999E-7</v>
      </c>
      <c r="AB128" s="29" t="s">
        <v>1235</v>
      </c>
      <c r="AC128" s="17" t="s">
        <v>1265</v>
      </c>
      <c r="AD128" s="17">
        <v>38.5</v>
      </c>
      <c r="AE128" s="17">
        <v>3.6999999999999998E-2</v>
      </c>
      <c r="AF128" s="17" t="s">
        <v>1266</v>
      </c>
      <c r="AG128" s="10" t="s">
        <v>1267</v>
      </c>
      <c r="AH128" s="10">
        <v>58.9</v>
      </c>
      <c r="AI128" s="19">
        <v>2E-8</v>
      </c>
      <c r="AJ128" s="10" t="s">
        <v>1268</v>
      </c>
      <c r="AK128" s="10" t="s">
        <v>1238</v>
      </c>
      <c r="AL128" s="10">
        <v>63.9</v>
      </c>
      <c r="AM128" s="19">
        <v>8.0000000000000005E-9</v>
      </c>
      <c r="AN128" s="10" t="s">
        <v>1235</v>
      </c>
      <c r="AO128" s="10" t="s">
        <v>1269</v>
      </c>
      <c r="AP128" s="10">
        <v>50.4</v>
      </c>
      <c r="AQ128" s="19">
        <v>5.0000000000000001E-4</v>
      </c>
      <c r="AR128" s="10" t="s">
        <v>1270</v>
      </c>
      <c r="AS128" s="10" t="s">
        <v>1271</v>
      </c>
      <c r="AT128" s="10">
        <v>726</v>
      </c>
      <c r="AU128" s="10">
        <v>0</v>
      </c>
      <c r="AV128" s="62"/>
      <c r="AW128" s="62"/>
      <c r="DF128" s="10"/>
      <c r="DG128" s="10"/>
      <c r="DH128" s="10"/>
      <c r="DI128" s="10"/>
      <c r="DJ128" s="10"/>
      <c r="DK128" s="10"/>
      <c r="DL128" s="10"/>
      <c r="DM128" s="10"/>
    </row>
    <row r="129" spans="1:680" ht="15" customHeight="1" x14ac:dyDescent="0.2">
      <c r="A129" s="105"/>
      <c r="B129" s="84" t="s">
        <v>1272</v>
      </c>
      <c r="C129" s="13">
        <v>7</v>
      </c>
      <c r="D129" s="13">
        <v>2946</v>
      </c>
      <c r="E129" s="13">
        <v>9</v>
      </c>
      <c r="F129" s="13">
        <v>981</v>
      </c>
      <c r="G129" s="40" t="s">
        <v>1465</v>
      </c>
      <c r="H129" s="91"/>
      <c r="I129" s="91"/>
      <c r="J129" s="91"/>
      <c r="K129" s="91"/>
      <c r="L129" s="40"/>
      <c r="M129" s="91"/>
      <c r="N129" s="40"/>
      <c r="O129" s="91"/>
      <c r="P129" s="97"/>
      <c r="Q129" s="97"/>
      <c r="R129" s="97"/>
      <c r="S129" s="97"/>
      <c r="T129" s="84"/>
      <c r="U129" s="97"/>
      <c r="V129" s="84"/>
      <c r="W129" s="84"/>
      <c r="X129" s="14" t="s">
        <v>170</v>
      </c>
      <c r="Y129" s="29" t="s">
        <v>1273</v>
      </c>
      <c r="Z129" s="29">
        <v>47.4</v>
      </c>
      <c r="AA129" s="29">
        <v>6.0000000000000001E-3</v>
      </c>
      <c r="AB129" s="29" t="s">
        <v>1274</v>
      </c>
      <c r="AC129" s="17" t="s">
        <v>1169</v>
      </c>
      <c r="AD129" s="17">
        <v>42</v>
      </c>
      <c r="AE129" s="17">
        <v>2E-3</v>
      </c>
      <c r="AF129" s="17" t="s">
        <v>1275</v>
      </c>
      <c r="AG129" s="10" t="s">
        <v>1276</v>
      </c>
      <c r="AH129" s="10">
        <v>55.1</v>
      </c>
      <c r="AI129" s="19">
        <v>4.9999999999999998E-7</v>
      </c>
      <c r="AJ129" s="10" t="s">
        <v>1277</v>
      </c>
      <c r="AK129" s="10" t="s">
        <v>1278</v>
      </c>
      <c r="AL129" s="10">
        <v>45.1</v>
      </c>
      <c r="AM129" s="10">
        <v>7.0000000000000001E-3</v>
      </c>
      <c r="AN129" s="10" t="s">
        <v>1279</v>
      </c>
      <c r="AO129" s="10" t="s">
        <v>1280</v>
      </c>
      <c r="AP129" s="10">
        <v>52.8</v>
      </c>
      <c r="AQ129" s="19">
        <v>6.0000000000000002E-5</v>
      </c>
      <c r="AR129" s="10" t="s">
        <v>1281</v>
      </c>
      <c r="AS129" s="10" t="s">
        <v>1282</v>
      </c>
      <c r="AT129" s="10">
        <v>475</v>
      </c>
      <c r="AU129" s="19">
        <v>2E-165</v>
      </c>
      <c r="AV129" s="62"/>
      <c r="AW129" s="62"/>
      <c r="DF129" s="10"/>
      <c r="DG129" s="10"/>
      <c r="DH129" s="10"/>
      <c r="DI129" s="10"/>
      <c r="DJ129" s="10"/>
      <c r="DK129" s="10"/>
      <c r="DL129" s="10"/>
      <c r="DM129" s="10"/>
    </row>
    <row r="130" spans="1:680" s="20" customFormat="1" ht="15" customHeight="1" x14ac:dyDescent="0.2">
      <c r="A130" s="105"/>
      <c r="B130" s="122" t="s">
        <v>1283</v>
      </c>
      <c r="C130" s="23">
        <v>7</v>
      </c>
      <c r="D130" s="23">
        <v>1086</v>
      </c>
      <c r="E130" s="23">
        <v>1</v>
      </c>
      <c r="F130" s="23">
        <v>361</v>
      </c>
      <c r="G130" s="21" t="s">
        <v>1465</v>
      </c>
      <c r="H130" s="88"/>
      <c r="I130" s="21"/>
      <c r="J130" s="21"/>
      <c r="K130" s="21"/>
      <c r="L130" s="21"/>
      <c r="M130" s="21"/>
      <c r="N130" s="21"/>
      <c r="O130" s="21"/>
      <c r="P130" s="85"/>
      <c r="Q130" s="85"/>
      <c r="R130" s="85"/>
      <c r="S130" s="85"/>
      <c r="T130" s="85"/>
      <c r="U130" s="85"/>
      <c r="V130" s="85"/>
      <c r="W130" s="85"/>
      <c r="X130" s="24" t="s">
        <v>170</v>
      </c>
      <c r="Y130" s="65" t="s">
        <v>1284</v>
      </c>
      <c r="Z130" s="65">
        <v>39.700000000000003</v>
      </c>
      <c r="AA130" s="65">
        <v>8.6999999999999993</v>
      </c>
      <c r="AB130" s="65" t="s">
        <v>1285</v>
      </c>
      <c r="AC130" s="25" t="s">
        <v>1286</v>
      </c>
      <c r="AD130" s="25">
        <v>34.700000000000003</v>
      </c>
      <c r="AE130" s="25">
        <v>0.53</v>
      </c>
      <c r="AF130" s="25" t="s">
        <v>1287</v>
      </c>
      <c r="AG130" s="20" t="s">
        <v>1288</v>
      </c>
      <c r="AH130" s="20">
        <v>38.5</v>
      </c>
      <c r="AI130" s="26">
        <v>5.3999999999999999E-2</v>
      </c>
      <c r="AJ130" s="20" t="s">
        <v>1289</v>
      </c>
      <c r="AK130" s="20" t="s">
        <v>1290</v>
      </c>
      <c r="AL130" s="20">
        <v>35</v>
      </c>
      <c r="AM130" s="20">
        <v>9</v>
      </c>
      <c r="AN130" s="20" t="s">
        <v>1291</v>
      </c>
      <c r="AO130" s="20" t="s">
        <v>1292</v>
      </c>
      <c r="AP130" s="20">
        <v>39.700000000000003</v>
      </c>
      <c r="AQ130" s="20">
        <v>0.84</v>
      </c>
      <c r="AR130" s="20" t="s">
        <v>1285</v>
      </c>
      <c r="AS130" s="20" t="s">
        <v>1293</v>
      </c>
      <c r="AT130" s="20">
        <v>420</v>
      </c>
      <c r="AU130" s="26">
        <v>6.9999999999999997E-144</v>
      </c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  <c r="II130" s="10"/>
      <c r="IJ130" s="10"/>
      <c r="IK130" s="10"/>
      <c r="IL130" s="10"/>
      <c r="IM130" s="10"/>
      <c r="IN130" s="10"/>
      <c r="IO130" s="10"/>
      <c r="IP130" s="10"/>
      <c r="IQ130" s="10"/>
      <c r="IR130" s="10"/>
      <c r="IS130" s="10"/>
      <c r="IT130" s="10"/>
      <c r="IU130" s="10"/>
      <c r="IV130" s="10"/>
      <c r="IW130" s="10"/>
      <c r="IX130" s="10"/>
      <c r="IY130" s="10"/>
      <c r="IZ130" s="10"/>
      <c r="JA130" s="10"/>
      <c r="JB130" s="10"/>
      <c r="JC130" s="10"/>
      <c r="JD130" s="10"/>
      <c r="JE130" s="10"/>
      <c r="JF130" s="10"/>
      <c r="JG130" s="10"/>
      <c r="JH130" s="10"/>
      <c r="JI130" s="10"/>
      <c r="JJ130" s="10"/>
      <c r="JK130" s="10"/>
      <c r="JL130" s="10"/>
      <c r="JM130" s="10"/>
      <c r="JN130" s="10"/>
      <c r="JO130" s="10"/>
      <c r="JP130" s="10"/>
      <c r="JQ130" s="10"/>
      <c r="JR130" s="10"/>
      <c r="JS130" s="10"/>
      <c r="JT130" s="10"/>
      <c r="JU130" s="10"/>
      <c r="JV130" s="10"/>
      <c r="JW130" s="10"/>
      <c r="JX130" s="10"/>
      <c r="JY130" s="10"/>
      <c r="JZ130" s="10"/>
      <c r="KA130" s="10"/>
      <c r="KB130" s="10"/>
      <c r="KC130" s="10"/>
      <c r="KD130" s="10"/>
      <c r="KE130" s="10"/>
      <c r="KF130" s="10"/>
      <c r="KG130" s="10"/>
      <c r="KH130" s="10"/>
      <c r="KI130" s="10"/>
      <c r="KJ130" s="10"/>
      <c r="KK130" s="10"/>
      <c r="KL130" s="10"/>
      <c r="KM130" s="10"/>
      <c r="KN130" s="10"/>
      <c r="KO130" s="10"/>
      <c r="KP130" s="10"/>
      <c r="KQ130" s="10"/>
      <c r="KR130" s="10"/>
      <c r="KS130" s="10"/>
      <c r="KT130" s="10"/>
      <c r="KU130" s="10"/>
      <c r="KV130" s="10"/>
      <c r="KW130" s="10"/>
      <c r="KX130" s="10"/>
      <c r="KY130" s="10"/>
      <c r="KZ130" s="10"/>
      <c r="LA130" s="10"/>
      <c r="LB130" s="10"/>
      <c r="LC130" s="10"/>
      <c r="LD130" s="10"/>
      <c r="LE130" s="10"/>
      <c r="LF130" s="10"/>
      <c r="LG130" s="10"/>
      <c r="LH130" s="10"/>
      <c r="LI130" s="10"/>
      <c r="LJ130" s="10"/>
      <c r="LK130" s="10"/>
      <c r="LL130" s="10"/>
      <c r="LM130" s="10"/>
      <c r="LN130" s="10"/>
      <c r="LO130" s="10"/>
      <c r="LP130" s="10"/>
      <c r="LQ130" s="10"/>
      <c r="LR130" s="10"/>
      <c r="LS130" s="10"/>
      <c r="LT130" s="10"/>
      <c r="LU130" s="10"/>
      <c r="LV130" s="10"/>
      <c r="LW130" s="10"/>
      <c r="LX130" s="10"/>
      <c r="LY130" s="10"/>
      <c r="LZ130" s="10"/>
      <c r="MA130" s="10"/>
      <c r="MB130" s="10"/>
      <c r="MC130" s="10"/>
      <c r="MD130" s="10"/>
      <c r="ME130" s="10"/>
      <c r="MF130" s="10"/>
      <c r="MG130" s="10"/>
      <c r="MH130" s="10"/>
      <c r="MI130" s="10"/>
      <c r="MJ130" s="10"/>
      <c r="MK130" s="10"/>
      <c r="ML130" s="10"/>
      <c r="MM130" s="10"/>
      <c r="MN130" s="10"/>
      <c r="MO130" s="10"/>
      <c r="MP130" s="10"/>
      <c r="MQ130" s="10"/>
      <c r="MR130" s="10"/>
      <c r="MS130" s="10"/>
      <c r="MT130" s="10"/>
      <c r="MU130" s="10"/>
      <c r="MV130" s="10"/>
      <c r="MW130" s="10"/>
      <c r="MX130" s="10"/>
      <c r="MY130" s="10"/>
      <c r="MZ130" s="10"/>
      <c r="NA130" s="10"/>
      <c r="NB130" s="10"/>
      <c r="NC130" s="10"/>
      <c r="ND130" s="10"/>
      <c r="NE130" s="10"/>
      <c r="NF130" s="10"/>
      <c r="NG130" s="10"/>
      <c r="NH130" s="10"/>
      <c r="NI130" s="10"/>
      <c r="NJ130" s="10"/>
      <c r="NK130" s="10"/>
      <c r="NL130" s="10"/>
      <c r="NM130" s="10"/>
      <c r="NN130" s="10"/>
      <c r="NO130" s="10"/>
      <c r="NP130" s="10"/>
      <c r="NQ130" s="10"/>
      <c r="NR130" s="10"/>
      <c r="NS130" s="10"/>
      <c r="NT130" s="10"/>
      <c r="NU130" s="10"/>
      <c r="NV130" s="10"/>
      <c r="NW130" s="10"/>
      <c r="NX130" s="10"/>
      <c r="NY130" s="10"/>
      <c r="NZ130" s="10"/>
      <c r="OA130" s="10"/>
      <c r="OB130" s="10"/>
      <c r="OC130" s="10"/>
      <c r="OD130" s="10"/>
      <c r="OE130" s="10"/>
      <c r="OF130" s="10"/>
      <c r="OG130" s="10"/>
      <c r="OH130" s="10"/>
      <c r="OI130" s="10"/>
      <c r="OJ130" s="10"/>
      <c r="OK130" s="10"/>
      <c r="OL130" s="10"/>
      <c r="OM130" s="10"/>
      <c r="ON130" s="10"/>
      <c r="OO130" s="10"/>
      <c r="OP130" s="10"/>
      <c r="OQ130" s="10"/>
      <c r="OR130" s="10"/>
      <c r="OS130" s="10"/>
      <c r="OT130" s="10"/>
      <c r="OU130" s="10"/>
      <c r="OV130" s="10"/>
      <c r="OW130" s="10"/>
      <c r="OX130" s="10"/>
      <c r="OY130" s="10"/>
      <c r="OZ130" s="10"/>
      <c r="PA130" s="10"/>
      <c r="PB130" s="10"/>
      <c r="PC130" s="10"/>
      <c r="PD130" s="10"/>
      <c r="PE130" s="10"/>
      <c r="PF130" s="10"/>
      <c r="PG130" s="10"/>
      <c r="PH130" s="10"/>
      <c r="PI130" s="10"/>
      <c r="PJ130" s="10"/>
      <c r="PK130" s="10"/>
      <c r="PL130" s="10"/>
      <c r="PM130" s="10"/>
      <c r="PN130" s="10"/>
      <c r="PO130" s="10"/>
      <c r="PP130" s="10"/>
      <c r="PQ130" s="10"/>
      <c r="PR130" s="10"/>
      <c r="PS130" s="10"/>
      <c r="PT130" s="10"/>
      <c r="PU130" s="10"/>
      <c r="PV130" s="10"/>
      <c r="PW130" s="10"/>
      <c r="PX130" s="10"/>
      <c r="PY130" s="10"/>
      <c r="PZ130" s="10"/>
      <c r="QA130" s="10"/>
      <c r="QB130" s="10"/>
      <c r="QC130" s="10"/>
      <c r="QD130" s="10"/>
      <c r="QE130" s="10"/>
      <c r="QF130" s="10"/>
      <c r="QG130" s="10"/>
      <c r="QH130" s="10"/>
      <c r="QI130" s="10"/>
      <c r="QJ130" s="10"/>
      <c r="QK130" s="10"/>
      <c r="QL130" s="10"/>
      <c r="QM130" s="10"/>
      <c r="QN130" s="10"/>
      <c r="QO130" s="10"/>
      <c r="QP130" s="10"/>
      <c r="QQ130" s="10"/>
      <c r="QR130" s="10"/>
      <c r="QS130" s="10"/>
      <c r="QT130" s="10"/>
      <c r="QU130" s="10"/>
      <c r="QV130" s="10"/>
      <c r="QW130" s="10"/>
      <c r="QX130" s="10"/>
      <c r="QY130" s="10"/>
      <c r="QZ130" s="10"/>
      <c r="RA130" s="10"/>
      <c r="RB130" s="10"/>
      <c r="RC130" s="10"/>
      <c r="RD130" s="10"/>
      <c r="RE130" s="10"/>
      <c r="RF130" s="10"/>
      <c r="RG130" s="10"/>
      <c r="RH130" s="10"/>
      <c r="RI130" s="10"/>
      <c r="RJ130" s="10"/>
      <c r="RK130" s="10"/>
      <c r="RL130" s="10"/>
      <c r="RM130" s="10"/>
      <c r="RN130" s="10"/>
      <c r="RO130" s="10"/>
      <c r="RP130" s="10"/>
      <c r="RQ130" s="10"/>
      <c r="RR130" s="10"/>
      <c r="RS130" s="10"/>
      <c r="RT130" s="10"/>
      <c r="RU130" s="10"/>
      <c r="RV130" s="10"/>
      <c r="RW130" s="10"/>
      <c r="RX130" s="10"/>
      <c r="RY130" s="10"/>
      <c r="RZ130" s="10"/>
      <c r="SA130" s="10"/>
      <c r="SB130" s="10"/>
      <c r="SC130" s="10"/>
      <c r="SD130" s="10"/>
      <c r="SE130" s="10"/>
      <c r="SF130" s="10"/>
      <c r="SG130" s="10"/>
      <c r="SH130" s="10"/>
      <c r="SI130" s="10"/>
      <c r="SJ130" s="10"/>
      <c r="SK130" s="10"/>
      <c r="SL130" s="10"/>
      <c r="SM130" s="10"/>
      <c r="SN130" s="10"/>
      <c r="SO130" s="10"/>
      <c r="SP130" s="10"/>
      <c r="SQ130" s="10"/>
      <c r="SR130" s="10"/>
      <c r="SS130" s="10"/>
      <c r="ST130" s="10"/>
      <c r="SU130" s="10"/>
      <c r="SV130" s="10"/>
      <c r="SW130" s="10"/>
      <c r="SX130" s="10"/>
      <c r="SY130" s="10"/>
      <c r="SZ130" s="10"/>
      <c r="TA130" s="10"/>
      <c r="TB130" s="10"/>
      <c r="TC130" s="10"/>
      <c r="TD130" s="10"/>
      <c r="TE130" s="10"/>
      <c r="TF130" s="10"/>
      <c r="TG130" s="10"/>
      <c r="TH130" s="10"/>
      <c r="TI130" s="10"/>
      <c r="TJ130" s="10"/>
      <c r="TK130" s="10"/>
      <c r="TL130" s="10"/>
      <c r="TM130" s="10"/>
      <c r="TN130" s="10"/>
      <c r="TO130" s="10"/>
      <c r="TP130" s="10"/>
      <c r="TQ130" s="10"/>
      <c r="TR130" s="10"/>
      <c r="TS130" s="10"/>
      <c r="TT130" s="10"/>
      <c r="TU130" s="10"/>
      <c r="TV130" s="10"/>
      <c r="TW130" s="10"/>
      <c r="TX130" s="10"/>
      <c r="TY130" s="10"/>
      <c r="TZ130" s="10"/>
      <c r="UA130" s="10"/>
      <c r="UB130" s="10"/>
      <c r="UC130" s="10"/>
      <c r="UD130" s="10"/>
      <c r="UE130" s="10"/>
      <c r="UF130" s="10"/>
      <c r="UG130" s="10"/>
      <c r="UH130" s="10"/>
      <c r="UI130" s="10"/>
      <c r="UJ130" s="10"/>
      <c r="UK130" s="10"/>
      <c r="UL130" s="10"/>
      <c r="UM130" s="10"/>
      <c r="UN130" s="10"/>
      <c r="UO130" s="10"/>
      <c r="UP130" s="10"/>
      <c r="UQ130" s="10"/>
      <c r="UR130" s="10"/>
      <c r="US130" s="10"/>
      <c r="UT130" s="10"/>
      <c r="UU130" s="10"/>
      <c r="UV130" s="10"/>
      <c r="UW130" s="10"/>
      <c r="UX130" s="10"/>
      <c r="UY130" s="10"/>
      <c r="UZ130" s="10"/>
      <c r="VA130" s="10"/>
      <c r="VB130" s="10"/>
      <c r="VC130" s="10"/>
      <c r="VD130" s="10"/>
      <c r="VE130" s="10"/>
      <c r="VF130" s="10"/>
      <c r="VG130" s="10"/>
      <c r="VH130" s="10"/>
      <c r="VI130" s="10"/>
      <c r="VJ130" s="10"/>
      <c r="VK130" s="10"/>
      <c r="VL130" s="10"/>
      <c r="VM130" s="10"/>
      <c r="VN130" s="10"/>
      <c r="VO130" s="10"/>
      <c r="VP130" s="10"/>
      <c r="VQ130" s="10"/>
      <c r="VR130" s="10"/>
      <c r="VS130" s="10"/>
      <c r="VT130" s="10"/>
      <c r="VU130" s="10"/>
      <c r="VV130" s="10"/>
      <c r="VW130" s="10"/>
      <c r="VX130" s="10"/>
      <c r="VY130" s="10"/>
      <c r="VZ130" s="10"/>
      <c r="WA130" s="10"/>
      <c r="WB130" s="10"/>
      <c r="WC130" s="10"/>
      <c r="WD130" s="10"/>
      <c r="WE130" s="10"/>
      <c r="WF130" s="10"/>
      <c r="WG130" s="10"/>
      <c r="WH130" s="10"/>
      <c r="WI130" s="10"/>
      <c r="WJ130" s="10"/>
      <c r="WK130" s="10"/>
      <c r="WL130" s="10"/>
      <c r="WM130" s="10"/>
      <c r="WN130" s="10"/>
      <c r="WO130" s="10"/>
      <c r="WP130" s="10"/>
      <c r="WQ130" s="10"/>
      <c r="WR130" s="10"/>
      <c r="WS130" s="10"/>
      <c r="WT130" s="10"/>
      <c r="WU130" s="10"/>
      <c r="WV130" s="10"/>
      <c r="WW130" s="10"/>
      <c r="WX130" s="10"/>
      <c r="WY130" s="10"/>
      <c r="WZ130" s="10"/>
      <c r="XA130" s="10"/>
      <c r="XB130" s="10"/>
      <c r="XC130" s="10"/>
      <c r="XD130" s="10"/>
      <c r="XE130" s="10"/>
      <c r="XF130" s="10"/>
      <c r="XG130" s="10"/>
      <c r="XH130" s="10"/>
      <c r="XI130" s="10"/>
      <c r="XJ130" s="10"/>
      <c r="XK130" s="10"/>
      <c r="XL130" s="10"/>
      <c r="XM130" s="10"/>
      <c r="XN130" s="10"/>
      <c r="XO130" s="10"/>
      <c r="XP130" s="10"/>
      <c r="XQ130" s="10"/>
      <c r="XR130" s="10"/>
      <c r="XS130" s="10"/>
      <c r="XT130" s="10"/>
      <c r="XU130" s="10"/>
      <c r="XV130" s="10"/>
      <c r="XW130" s="10"/>
      <c r="XX130" s="10"/>
      <c r="XY130" s="10"/>
      <c r="XZ130" s="10"/>
      <c r="YA130" s="10"/>
      <c r="YB130" s="10"/>
      <c r="YC130" s="10"/>
      <c r="YD130" s="10"/>
      <c r="YE130" s="10"/>
      <c r="YF130" s="10"/>
      <c r="YG130" s="10"/>
      <c r="YH130" s="10"/>
      <c r="YI130" s="10"/>
      <c r="YJ130" s="10"/>
      <c r="YK130" s="10"/>
      <c r="YL130" s="10"/>
      <c r="YM130" s="10"/>
      <c r="YN130" s="10"/>
      <c r="YO130" s="10"/>
      <c r="YP130" s="10"/>
      <c r="YQ130" s="10"/>
      <c r="YR130" s="10"/>
      <c r="YS130" s="10"/>
      <c r="YT130" s="10"/>
      <c r="YU130" s="10"/>
      <c r="YV130" s="10"/>
      <c r="YW130" s="10"/>
      <c r="YX130" s="10"/>
      <c r="YY130" s="10"/>
      <c r="YZ130" s="10"/>
      <c r="ZA130" s="10"/>
      <c r="ZB130" s="10"/>
      <c r="ZC130" s="10"/>
      <c r="ZD130" s="10"/>
    </row>
    <row r="131" spans="1:680" s="49" customFormat="1" ht="15" customHeight="1" x14ac:dyDescent="0.2">
      <c r="A131" s="105"/>
      <c r="B131" s="84" t="s">
        <v>1294</v>
      </c>
      <c r="C131" s="12">
        <v>7</v>
      </c>
      <c r="D131" s="12">
        <v>1879</v>
      </c>
      <c r="E131" s="12">
        <v>2</v>
      </c>
      <c r="F131" s="12">
        <v>441</v>
      </c>
      <c r="G131" s="11" t="s">
        <v>1466</v>
      </c>
      <c r="H131" s="87"/>
      <c r="I131" s="11"/>
      <c r="J131" s="11"/>
      <c r="K131" s="11"/>
      <c r="L131" s="11"/>
      <c r="M131" s="11"/>
      <c r="N131" s="11"/>
      <c r="O131" s="11"/>
      <c r="P131" s="84"/>
      <c r="Q131" s="84"/>
      <c r="R131" s="84"/>
      <c r="S131" s="84"/>
      <c r="T131" s="84"/>
      <c r="U131" s="84"/>
      <c r="V131" s="84"/>
      <c r="W131" s="84"/>
      <c r="X131" s="14" t="s">
        <v>535</v>
      </c>
      <c r="Y131" s="17" t="s">
        <v>850</v>
      </c>
      <c r="Z131" s="29"/>
      <c r="AA131" s="29"/>
      <c r="AB131" s="63"/>
      <c r="AC131" s="17" t="s">
        <v>71</v>
      </c>
      <c r="AD131" s="17">
        <v>31.6</v>
      </c>
      <c r="AE131" s="17">
        <v>5.0999999999999996</v>
      </c>
      <c r="AF131" s="17" t="s">
        <v>1295</v>
      </c>
      <c r="AG131" s="10" t="s">
        <v>1296</v>
      </c>
      <c r="AH131" s="10">
        <v>32.700000000000003</v>
      </c>
      <c r="AI131" s="19">
        <v>6.5</v>
      </c>
      <c r="AJ131" s="10" t="s">
        <v>1297</v>
      </c>
      <c r="AK131" s="10" t="s">
        <v>1298</v>
      </c>
      <c r="AL131" s="10">
        <v>36.6</v>
      </c>
      <c r="AM131" s="10">
        <v>5</v>
      </c>
      <c r="AN131" s="10" t="s">
        <v>1299</v>
      </c>
      <c r="AO131" s="10" t="s">
        <v>850</v>
      </c>
      <c r="AP131" s="10"/>
      <c r="AQ131" s="10"/>
      <c r="AR131" s="10"/>
      <c r="AS131" s="10" t="s">
        <v>1300</v>
      </c>
      <c r="AT131" s="10">
        <v>671</v>
      </c>
      <c r="AU131" s="10">
        <v>0</v>
      </c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</row>
    <row r="132" spans="1:680" s="53" customFormat="1" ht="15" customHeight="1" x14ac:dyDescent="0.2">
      <c r="A132" s="105"/>
      <c r="B132" s="84" t="s">
        <v>1301</v>
      </c>
      <c r="C132" s="13">
        <v>7</v>
      </c>
      <c r="D132" s="13">
        <v>1077</v>
      </c>
      <c r="E132" s="13">
        <v>1</v>
      </c>
      <c r="F132" s="13">
        <v>358</v>
      </c>
      <c r="G132" s="11" t="s">
        <v>1466</v>
      </c>
      <c r="H132" s="87"/>
      <c r="I132" s="11"/>
      <c r="J132" s="11"/>
      <c r="K132" s="11"/>
      <c r="L132" s="11"/>
      <c r="M132" s="11"/>
      <c r="N132" s="11"/>
      <c r="O132" s="87"/>
      <c r="P132" s="84"/>
      <c r="Q132" s="84"/>
      <c r="R132" s="84"/>
      <c r="S132" s="84"/>
      <c r="T132" s="84"/>
      <c r="U132" s="84"/>
      <c r="V132" s="84"/>
      <c r="W132" s="84"/>
      <c r="X132" s="14" t="s">
        <v>170</v>
      </c>
      <c r="Y132" s="29" t="s">
        <v>1302</v>
      </c>
      <c r="Z132" s="29">
        <v>71.2</v>
      </c>
      <c r="AA132" s="63">
        <v>4.9800000000000004E-10</v>
      </c>
      <c r="AB132" s="29" t="s">
        <v>1053</v>
      </c>
      <c r="AC132" s="17" t="s">
        <v>1304</v>
      </c>
      <c r="AD132" s="17">
        <v>50.8</v>
      </c>
      <c r="AE132" s="64">
        <v>1.9999999999999999E-6</v>
      </c>
      <c r="AF132" s="17" t="s">
        <v>1305</v>
      </c>
      <c r="AG132" s="10" t="s">
        <v>1306</v>
      </c>
      <c r="AH132" s="10">
        <v>56.2</v>
      </c>
      <c r="AI132" s="19">
        <v>9.9999999999999995E-8</v>
      </c>
      <c r="AJ132" s="10" t="s">
        <v>1303</v>
      </c>
      <c r="AK132" s="10" t="s">
        <v>1307</v>
      </c>
      <c r="AL132" s="10">
        <v>47.8</v>
      </c>
      <c r="AM132" s="19">
        <v>8.9999999999999998E-4</v>
      </c>
      <c r="AN132" s="10" t="s">
        <v>1308</v>
      </c>
      <c r="AO132" s="10" t="s">
        <v>1052</v>
      </c>
      <c r="AP132" s="10">
        <v>71.2</v>
      </c>
      <c r="AQ132" s="19">
        <v>5.0000000000000002E-11</v>
      </c>
      <c r="AR132" s="10" t="s">
        <v>1053</v>
      </c>
      <c r="AS132" s="10" t="s">
        <v>1309</v>
      </c>
      <c r="AT132" s="10">
        <v>258</v>
      </c>
      <c r="AU132" s="19">
        <v>3.9999999999999998E-81</v>
      </c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</row>
    <row r="133" spans="1:680" s="53" customFormat="1" ht="15" customHeight="1" x14ac:dyDescent="0.2">
      <c r="A133" s="105"/>
      <c r="B133" s="116" t="s">
        <v>1310</v>
      </c>
      <c r="C133" s="12">
        <v>5</v>
      </c>
      <c r="D133" s="12">
        <f>43299-42541</f>
        <v>758</v>
      </c>
      <c r="E133" s="12">
        <v>1</v>
      </c>
      <c r="F133" s="12">
        <v>252</v>
      </c>
      <c r="G133" s="11" t="s">
        <v>1466</v>
      </c>
      <c r="H133" s="11"/>
      <c r="I133" s="11"/>
      <c r="J133" s="11"/>
      <c r="K133" s="11"/>
      <c r="L133" s="11"/>
      <c r="M133" s="11"/>
      <c r="N133" s="11"/>
      <c r="O133" s="11"/>
      <c r="P133" s="84"/>
      <c r="Q133" s="84"/>
      <c r="R133" s="84"/>
      <c r="S133" s="84"/>
      <c r="T133" s="84"/>
      <c r="U133" s="84"/>
      <c r="V133" s="84"/>
      <c r="W133" s="84"/>
      <c r="X133" s="46" t="s">
        <v>170</v>
      </c>
      <c r="Y133" s="29" t="s">
        <v>1311</v>
      </c>
      <c r="Z133" s="29">
        <v>54.3</v>
      </c>
      <c r="AA133" s="63">
        <v>5.63E-5</v>
      </c>
      <c r="AB133" s="29" t="s">
        <v>1312</v>
      </c>
      <c r="AC133" s="17" t="s">
        <v>71</v>
      </c>
      <c r="AD133" s="17">
        <v>35.4</v>
      </c>
      <c r="AE133" s="17">
        <v>0.16</v>
      </c>
      <c r="AF133" s="17" t="s">
        <v>1313</v>
      </c>
      <c r="AG133" s="10" t="s">
        <v>1111</v>
      </c>
      <c r="AH133" s="10">
        <v>43.9</v>
      </c>
      <c r="AI133" s="19">
        <v>5.0000000000000001E-4</v>
      </c>
      <c r="AJ133" s="10" t="s">
        <v>1112</v>
      </c>
      <c r="AK133" s="10" t="s">
        <v>850</v>
      </c>
      <c r="AL133" s="10"/>
      <c r="AM133" s="10"/>
      <c r="AN133" s="10"/>
      <c r="AO133" s="10" t="s">
        <v>1314</v>
      </c>
      <c r="AP133" s="10">
        <v>52.4</v>
      </c>
      <c r="AQ133" s="19">
        <v>3.0000000000000001E-5</v>
      </c>
      <c r="AR133" s="10" t="s">
        <v>1315</v>
      </c>
      <c r="AS133" s="10" t="s">
        <v>1316</v>
      </c>
      <c r="AT133" s="10">
        <v>249</v>
      </c>
      <c r="AU133" s="19">
        <v>7.9999999999999997E-80</v>
      </c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</row>
    <row r="134" spans="1:680" s="53" customFormat="1" ht="15" customHeight="1" x14ac:dyDescent="0.2">
      <c r="A134" s="105"/>
      <c r="B134" s="84" t="s">
        <v>1317</v>
      </c>
      <c r="C134" s="13">
        <v>7</v>
      </c>
      <c r="D134" s="13">
        <v>966</v>
      </c>
      <c r="E134" s="13">
        <v>1</v>
      </c>
      <c r="F134" s="13">
        <v>321</v>
      </c>
      <c r="G134" s="11" t="s">
        <v>1466</v>
      </c>
      <c r="H134" s="87"/>
      <c r="I134" s="11"/>
      <c r="J134" s="11"/>
      <c r="K134" s="11"/>
      <c r="L134" s="11"/>
      <c r="M134" s="11"/>
      <c r="N134" s="11"/>
      <c r="O134" s="87"/>
      <c r="P134" s="84"/>
      <c r="Q134" s="84"/>
      <c r="R134" s="84"/>
      <c r="S134" s="84"/>
      <c r="T134" s="84"/>
      <c r="U134" s="84"/>
      <c r="V134" s="84"/>
      <c r="W134" s="84"/>
      <c r="X134" s="14" t="s">
        <v>170</v>
      </c>
      <c r="Y134" s="29" t="s">
        <v>1318</v>
      </c>
      <c r="Z134" s="29">
        <v>64.7</v>
      </c>
      <c r="AA134" s="63">
        <v>5.0400000000000001E-8</v>
      </c>
      <c r="AB134" s="29" t="s">
        <v>1319</v>
      </c>
      <c r="AC134" s="17" t="s">
        <v>1320</v>
      </c>
      <c r="AD134" s="17">
        <v>59.3</v>
      </c>
      <c r="AE134" s="64">
        <v>3E-9</v>
      </c>
      <c r="AF134" s="17" t="s">
        <v>1321</v>
      </c>
      <c r="AG134" s="10" t="s">
        <v>1322</v>
      </c>
      <c r="AH134" s="10">
        <v>64.7</v>
      </c>
      <c r="AI134" s="19">
        <v>2.0000000000000001E-10</v>
      </c>
      <c r="AJ134" s="10" t="s">
        <v>1319</v>
      </c>
      <c r="AK134" s="10" t="s">
        <v>1323</v>
      </c>
      <c r="AL134" s="10">
        <v>51.2</v>
      </c>
      <c r="AM134" s="19">
        <v>4.0000000000000003E-5</v>
      </c>
      <c r="AN134" s="10" t="s">
        <v>1324</v>
      </c>
      <c r="AO134" s="10" t="s">
        <v>1325</v>
      </c>
      <c r="AP134" s="10">
        <v>58.9</v>
      </c>
      <c r="AQ134" s="19">
        <v>2.9999999999999999E-7</v>
      </c>
      <c r="AR134" s="10" t="s">
        <v>1326</v>
      </c>
      <c r="AS134" s="10" t="s">
        <v>1327</v>
      </c>
      <c r="AT134" s="10">
        <v>361</v>
      </c>
      <c r="AU134" s="19">
        <v>1.0000000000000001E-122</v>
      </c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</row>
    <row r="135" spans="1:680" s="53" customFormat="1" ht="15" customHeight="1" x14ac:dyDescent="0.2">
      <c r="A135" s="105"/>
      <c r="B135" s="53" t="s">
        <v>1328</v>
      </c>
      <c r="C135" s="13">
        <v>7</v>
      </c>
      <c r="D135" s="13">
        <v>1059</v>
      </c>
      <c r="E135" s="13">
        <v>1</v>
      </c>
      <c r="F135" s="13">
        <v>352</v>
      </c>
      <c r="G135" s="11" t="s">
        <v>1466</v>
      </c>
      <c r="H135" s="87"/>
      <c r="I135" s="11"/>
      <c r="J135" s="11"/>
      <c r="K135" s="11"/>
      <c r="L135" s="11"/>
      <c r="M135" s="11"/>
      <c r="N135" s="11"/>
      <c r="O135" s="87"/>
      <c r="P135" s="84"/>
      <c r="Q135" s="84"/>
      <c r="R135" s="84"/>
      <c r="S135" s="84"/>
      <c r="T135" s="84"/>
      <c r="U135" s="84"/>
      <c r="V135" s="84"/>
      <c r="W135" s="84"/>
      <c r="X135" s="44" t="s">
        <v>170</v>
      </c>
      <c r="Y135" s="29" t="s">
        <v>1318</v>
      </c>
      <c r="Z135" s="29">
        <v>65.900000000000006</v>
      </c>
      <c r="AA135" s="63">
        <v>2.1600000000000002E-8</v>
      </c>
      <c r="AB135" s="29" t="s">
        <v>1319</v>
      </c>
      <c r="AC135" s="17" t="s">
        <v>1329</v>
      </c>
      <c r="AD135" s="17">
        <v>47.4</v>
      </c>
      <c r="AE135" s="64">
        <v>3.0000000000000001E-5</v>
      </c>
      <c r="AF135" s="17" t="s">
        <v>1330</v>
      </c>
      <c r="AG135" s="10" t="s">
        <v>1322</v>
      </c>
      <c r="AH135" s="10">
        <v>65.900000000000006</v>
      </c>
      <c r="AI135" s="19">
        <v>7.0000000000000004E-11</v>
      </c>
      <c r="AJ135" s="10" t="s">
        <v>1319</v>
      </c>
      <c r="AK135" s="10" t="s">
        <v>1331</v>
      </c>
      <c r="AL135" s="10">
        <v>49.7</v>
      </c>
      <c r="AM135" s="19">
        <v>2.0000000000000001E-4</v>
      </c>
      <c r="AN135" s="10" t="s">
        <v>1332</v>
      </c>
      <c r="AO135" s="10" t="s">
        <v>1052</v>
      </c>
      <c r="AP135" s="10">
        <v>60.1</v>
      </c>
      <c r="AQ135" s="19">
        <v>1.9999999999999999E-7</v>
      </c>
      <c r="AR135" s="10" t="s">
        <v>1053</v>
      </c>
      <c r="AS135" s="10" t="s">
        <v>1309</v>
      </c>
      <c r="AT135" s="10">
        <v>276</v>
      </c>
      <c r="AU135" s="19">
        <v>2.9999999999999999E-88</v>
      </c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</row>
    <row r="136" spans="1:680" s="53" customFormat="1" ht="15" customHeight="1" x14ac:dyDescent="0.2">
      <c r="A136" s="105"/>
      <c r="B136" s="53" t="s">
        <v>1333</v>
      </c>
      <c r="C136" s="13">
        <v>7</v>
      </c>
      <c r="D136" s="13">
        <v>1059</v>
      </c>
      <c r="E136" s="13">
        <v>2</v>
      </c>
      <c r="F136" s="13">
        <v>352</v>
      </c>
      <c r="G136" s="11" t="s">
        <v>1466</v>
      </c>
      <c r="H136" s="87"/>
      <c r="I136" s="11"/>
      <c r="J136" s="11"/>
      <c r="K136" s="11"/>
      <c r="L136" s="11"/>
      <c r="M136" s="11"/>
      <c r="N136" s="11"/>
      <c r="O136" s="87"/>
      <c r="P136" s="84"/>
      <c r="Q136" s="84"/>
      <c r="R136" s="84"/>
      <c r="S136" s="84"/>
      <c r="T136" s="84"/>
      <c r="U136" s="84"/>
      <c r="V136" s="84"/>
      <c r="W136" s="84"/>
      <c r="X136" s="44" t="s">
        <v>170</v>
      </c>
      <c r="Y136" s="29" t="s">
        <v>1334</v>
      </c>
      <c r="Z136" s="29">
        <v>56.6</v>
      </c>
      <c r="AA136" s="63">
        <v>2.23E-5</v>
      </c>
      <c r="AB136" s="29" t="s">
        <v>1326</v>
      </c>
      <c r="AC136" s="17" t="s">
        <v>1335</v>
      </c>
      <c r="AD136" s="17">
        <v>45.4</v>
      </c>
      <c r="AE136" s="64">
        <v>1E-4</v>
      </c>
      <c r="AF136" s="17" t="s">
        <v>1336</v>
      </c>
      <c r="AG136" s="10" t="s">
        <v>1337</v>
      </c>
      <c r="AH136" s="10">
        <v>50.8</v>
      </c>
      <c r="AI136" s="19">
        <v>5.0000000000000004E-6</v>
      </c>
      <c r="AJ136" s="10" t="s">
        <v>1338</v>
      </c>
      <c r="AK136" s="10" t="s">
        <v>1339</v>
      </c>
      <c r="AL136" s="10">
        <v>43.5</v>
      </c>
      <c r="AM136" s="10">
        <v>1.6E-2</v>
      </c>
      <c r="AN136" s="10" t="s">
        <v>1340</v>
      </c>
      <c r="AO136" s="10" t="s">
        <v>1325</v>
      </c>
      <c r="AP136" s="10">
        <v>56.6</v>
      </c>
      <c r="AQ136" s="19">
        <v>1.9999999999999999E-6</v>
      </c>
      <c r="AR136" s="10" t="s">
        <v>1326</v>
      </c>
      <c r="AS136" s="10" t="s">
        <v>1341</v>
      </c>
      <c r="AT136" s="10">
        <v>359</v>
      </c>
      <c r="AU136" s="19">
        <v>2.9999999999999999E-121</v>
      </c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</row>
    <row r="137" spans="1:680" ht="15" customHeight="1" x14ac:dyDescent="0.2">
      <c r="A137" s="105"/>
      <c r="B137" s="53" t="s">
        <v>1342</v>
      </c>
      <c r="C137" s="13">
        <v>7</v>
      </c>
      <c r="D137" s="13">
        <v>1077</v>
      </c>
      <c r="E137" s="13">
        <v>1</v>
      </c>
      <c r="F137" s="13">
        <v>358</v>
      </c>
      <c r="G137" s="11" t="s">
        <v>1466</v>
      </c>
      <c r="H137" s="87"/>
      <c r="I137" s="11"/>
      <c r="J137" s="11"/>
      <c r="K137" s="11"/>
      <c r="L137" s="11"/>
      <c r="M137" s="11"/>
      <c r="N137" s="11"/>
      <c r="O137" s="87"/>
      <c r="P137" s="84"/>
      <c r="Q137" s="84"/>
      <c r="R137" s="84"/>
      <c r="S137" s="84"/>
      <c r="T137" s="84"/>
      <c r="U137" s="84"/>
      <c r="V137" s="84"/>
      <c r="W137" s="84"/>
      <c r="X137" s="44" t="s">
        <v>170</v>
      </c>
      <c r="Y137" s="29" t="s">
        <v>1318</v>
      </c>
      <c r="Z137" s="29">
        <v>70.5</v>
      </c>
      <c r="AA137" s="63">
        <v>7.6400000000000005E-10</v>
      </c>
      <c r="AB137" s="29" t="s">
        <v>1319</v>
      </c>
      <c r="AC137" s="17" t="s">
        <v>1304</v>
      </c>
      <c r="AD137" s="17">
        <v>51.6</v>
      </c>
      <c r="AE137" s="64">
        <v>9.9999999999999995E-7</v>
      </c>
      <c r="AF137" s="17" t="s">
        <v>1305</v>
      </c>
      <c r="AG137" s="10" t="s">
        <v>1322</v>
      </c>
      <c r="AH137" s="10">
        <v>70.5</v>
      </c>
      <c r="AI137" s="19">
        <v>2E-12</v>
      </c>
      <c r="AJ137" s="10" t="s">
        <v>1319</v>
      </c>
      <c r="AK137" s="10" t="s">
        <v>1343</v>
      </c>
      <c r="AL137" s="10">
        <v>53.1</v>
      </c>
      <c r="AM137" s="19">
        <v>2.0000000000000002E-5</v>
      </c>
      <c r="AN137" s="10" t="s">
        <v>1344</v>
      </c>
      <c r="AO137" s="10" t="s">
        <v>1052</v>
      </c>
      <c r="AP137" s="10">
        <v>70.099999999999994</v>
      </c>
      <c r="AQ137" s="19">
        <v>1E-10</v>
      </c>
      <c r="AR137" s="10" t="s">
        <v>1053</v>
      </c>
      <c r="AS137" s="10" t="s">
        <v>1309</v>
      </c>
      <c r="AT137" s="10">
        <v>269</v>
      </c>
      <c r="AU137" s="19">
        <v>2E-85</v>
      </c>
      <c r="AV137" s="62"/>
      <c r="AW137" s="62"/>
      <c r="DF137" s="10"/>
      <c r="DG137" s="10"/>
      <c r="DH137" s="10"/>
      <c r="DI137" s="10"/>
      <c r="DJ137" s="10"/>
      <c r="DK137" s="10"/>
      <c r="DL137" s="10"/>
      <c r="DM137" s="10"/>
    </row>
    <row r="138" spans="1:680" ht="15" customHeight="1" x14ac:dyDescent="0.2">
      <c r="A138" s="105"/>
      <c r="B138" s="119" t="s">
        <v>1345</v>
      </c>
      <c r="C138" s="12">
        <v>7</v>
      </c>
      <c r="D138" s="12">
        <v>1249</v>
      </c>
      <c r="E138" s="12">
        <v>2</v>
      </c>
      <c r="F138" s="12">
        <v>324</v>
      </c>
      <c r="G138" s="11" t="s">
        <v>1466</v>
      </c>
      <c r="H138" s="87"/>
      <c r="I138" s="11"/>
      <c r="J138" s="11"/>
      <c r="K138" s="11"/>
      <c r="L138" s="11"/>
      <c r="M138" s="11"/>
      <c r="N138" s="11"/>
      <c r="O138" s="11"/>
      <c r="P138" s="84"/>
      <c r="Q138" s="84"/>
      <c r="R138" s="84"/>
      <c r="S138" s="84"/>
      <c r="T138" s="84"/>
      <c r="U138" s="84"/>
      <c r="V138" s="84"/>
      <c r="W138" s="84"/>
      <c r="X138" s="46" t="s">
        <v>535</v>
      </c>
      <c r="Y138" s="29" t="s">
        <v>1346</v>
      </c>
      <c r="Z138" s="29">
        <v>45.8</v>
      </c>
      <c r="AA138" s="29">
        <v>4.5999999999999999E-2</v>
      </c>
      <c r="AB138" s="29" t="s">
        <v>1347</v>
      </c>
      <c r="AC138" s="17" t="s">
        <v>1348</v>
      </c>
      <c r="AD138" s="17">
        <v>38.9</v>
      </c>
      <c r="AE138" s="17">
        <v>1.4999999999999999E-2</v>
      </c>
      <c r="AF138" s="17" t="s">
        <v>1349</v>
      </c>
      <c r="AG138" s="10" t="s">
        <v>1350</v>
      </c>
      <c r="AH138" s="10">
        <v>37.4</v>
      </c>
      <c r="AI138" s="19">
        <v>0.13</v>
      </c>
      <c r="AJ138" s="10" t="s">
        <v>1351</v>
      </c>
      <c r="AK138" s="10" t="s">
        <v>1352</v>
      </c>
      <c r="AL138" s="10">
        <v>42.7</v>
      </c>
      <c r="AM138" s="10">
        <v>3.5000000000000003E-2</v>
      </c>
      <c r="AN138" s="10" t="s">
        <v>1353</v>
      </c>
      <c r="AO138" s="10" t="s">
        <v>1354</v>
      </c>
      <c r="AP138" s="10">
        <v>35</v>
      </c>
      <c r="AQ138" s="10">
        <v>6.4</v>
      </c>
      <c r="AR138" s="10" t="s">
        <v>1355</v>
      </c>
      <c r="AS138" s="10" t="s">
        <v>1356</v>
      </c>
      <c r="AT138" s="10">
        <v>206</v>
      </c>
      <c r="AU138" s="19">
        <v>5.0000000000000002E-62</v>
      </c>
      <c r="AV138" s="62"/>
      <c r="AW138" s="62"/>
      <c r="DF138" s="10"/>
      <c r="DG138" s="10"/>
      <c r="DH138" s="10"/>
      <c r="DI138" s="10"/>
      <c r="DJ138" s="10"/>
      <c r="DK138" s="10"/>
      <c r="DL138" s="10"/>
      <c r="DM138" s="10"/>
    </row>
    <row r="139" spans="1:680" ht="15" customHeight="1" x14ac:dyDescent="0.2">
      <c r="A139" s="105"/>
      <c r="B139" s="112" t="s">
        <v>1357</v>
      </c>
      <c r="C139" s="12">
        <v>7</v>
      </c>
      <c r="D139" s="12">
        <f>427753-426785</f>
        <v>968</v>
      </c>
      <c r="E139" s="12">
        <v>1</v>
      </c>
      <c r="F139" s="12">
        <v>322</v>
      </c>
      <c r="G139" s="11" t="s">
        <v>1466</v>
      </c>
      <c r="H139" s="11"/>
      <c r="I139" s="11"/>
      <c r="J139" s="11"/>
      <c r="K139" s="11"/>
      <c r="L139" s="11"/>
      <c r="M139" s="11"/>
      <c r="N139" s="11"/>
      <c r="O139" s="11"/>
      <c r="P139" s="84"/>
      <c r="Q139" s="84"/>
      <c r="R139" s="84"/>
      <c r="S139" s="84"/>
      <c r="T139" s="84"/>
      <c r="U139" s="84"/>
      <c r="V139" s="84"/>
      <c r="W139" s="84"/>
      <c r="X139" s="46" t="s">
        <v>535</v>
      </c>
      <c r="Y139" s="29" t="s">
        <v>1358</v>
      </c>
      <c r="Z139" s="29">
        <v>42.4</v>
      </c>
      <c r="AA139" s="29">
        <v>0.53</v>
      </c>
      <c r="AB139" s="29" t="s">
        <v>1359</v>
      </c>
      <c r="AC139" s="17" t="s">
        <v>624</v>
      </c>
      <c r="AD139" s="17">
        <v>35.799999999999997</v>
      </c>
      <c r="AE139" s="17">
        <v>0.17</v>
      </c>
      <c r="AF139" s="17" t="s">
        <v>1360</v>
      </c>
      <c r="AG139" s="10" t="s">
        <v>1361</v>
      </c>
      <c r="AH139" s="10">
        <v>36.200000000000003</v>
      </c>
      <c r="AI139" s="19">
        <v>0.28000000000000003</v>
      </c>
      <c r="AJ139" s="10" t="s">
        <v>1362</v>
      </c>
      <c r="AK139" s="10" t="s">
        <v>1363</v>
      </c>
      <c r="AL139" s="10">
        <v>38.5</v>
      </c>
      <c r="AM139" s="10">
        <v>0.67</v>
      </c>
      <c r="AN139" s="10" t="s">
        <v>1364</v>
      </c>
      <c r="AO139" s="10" t="s">
        <v>1365</v>
      </c>
      <c r="AP139" s="10">
        <v>42.4</v>
      </c>
      <c r="AQ139" s="10">
        <v>5.1999999999999998E-2</v>
      </c>
      <c r="AR139" s="10" t="s">
        <v>1359</v>
      </c>
      <c r="AS139" s="10" t="s">
        <v>1366</v>
      </c>
      <c r="AT139" s="10">
        <v>246</v>
      </c>
      <c r="AU139" s="19">
        <v>3.9999999999999997E-77</v>
      </c>
      <c r="AV139" s="62"/>
      <c r="AW139" s="62"/>
      <c r="DF139" s="10"/>
      <c r="DG139" s="10"/>
      <c r="DH139" s="10"/>
      <c r="DI139" s="10"/>
      <c r="DJ139" s="10"/>
      <c r="DK139" s="10"/>
      <c r="DL139" s="10"/>
      <c r="DM139" s="10"/>
    </row>
    <row r="140" spans="1:680" ht="15" customHeight="1" x14ac:dyDescent="0.2">
      <c r="A140" s="105"/>
      <c r="B140" s="112" t="s">
        <v>1367</v>
      </c>
      <c r="C140" s="12">
        <v>7</v>
      </c>
      <c r="D140" s="12">
        <f>86959-86054</f>
        <v>905</v>
      </c>
      <c r="E140" s="12">
        <v>1</v>
      </c>
      <c r="F140" s="12">
        <v>301</v>
      </c>
      <c r="G140" s="11" t="s">
        <v>1466</v>
      </c>
      <c r="H140" s="11"/>
      <c r="I140" s="11"/>
      <c r="J140" s="11"/>
      <c r="K140" s="11"/>
      <c r="L140" s="11"/>
      <c r="M140" s="11"/>
      <c r="N140" s="11"/>
      <c r="O140" s="11"/>
      <c r="P140" s="84"/>
      <c r="Q140" s="84"/>
      <c r="R140" s="84"/>
      <c r="S140" s="84"/>
      <c r="T140" s="84"/>
      <c r="U140" s="84"/>
      <c r="V140" s="84"/>
      <c r="W140" s="84"/>
      <c r="X140" s="46" t="s">
        <v>170</v>
      </c>
      <c r="Y140" s="29" t="s">
        <v>1368</v>
      </c>
      <c r="Z140" s="29">
        <v>44.7</v>
      </c>
      <c r="AA140" s="29">
        <v>0.13</v>
      </c>
      <c r="AB140" s="29" t="s">
        <v>1369</v>
      </c>
      <c r="AC140" s="17" t="s">
        <v>1105</v>
      </c>
      <c r="AD140" s="17">
        <v>33.5</v>
      </c>
      <c r="AE140" s="17">
        <v>0.81</v>
      </c>
      <c r="AF140" s="17" t="s">
        <v>1370</v>
      </c>
      <c r="AG140" s="10" t="s">
        <v>1371</v>
      </c>
      <c r="AH140" s="10">
        <v>36.200000000000003</v>
      </c>
      <c r="AI140" s="19">
        <v>0.25</v>
      </c>
      <c r="AJ140" s="10" t="s">
        <v>1372</v>
      </c>
      <c r="AK140" s="10" t="s">
        <v>1373</v>
      </c>
      <c r="AL140" s="10">
        <v>37.4</v>
      </c>
      <c r="AM140" s="10">
        <v>1.3</v>
      </c>
      <c r="AN140" s="10" t="s">
        <v>1374</v>
      </c>
      <c r="AO140" s="10" t="s">
        <v>1375</v>
      </c>
      <c r="AP140" s="10">
        <v>42</v>
      </c>
      <c r="AQ140" s="10">
        <v>9.2999999999999999E-2</v>
      </c>
      <c r="AR140" s="10" t="s">
        <v>1376</v>
      </c>
      <c r="AS140" s="10" t="s">
        <v>430</v>
      </c>
      <c r="AT140" s="10">
        <v>194</v>
      </c>
      <c r="AU140" s="19">
        <v>3E-57</v>
      </c>
      <c r="AV140" s="62"/>
      <c r="AW140" s="62"/>
      <c r="DF140" s="10"/>
      <c r="DG140" s="10"/>
      <c r="DH140" s="10"/>
      <c r="DI140" s="10"/>
      <c r="DJ140" s="10"/>
      <c r="DK140" s="10"/>
      <c r="DL140" s="10"/>
      <c r="DM140" s="10"/>
    </row>
    <row r="141" spans="1:680" ht="15" customHeight="1" x14ac:dyDescent="0.2">
      <c r="A141" s="105"/>
      <c r="B141" s="84" t="s">
        <v>1377</v>
      </c>
      <c r="C141" s="13">
        <v>7</v>
      </c>
      <c r="D141" s="13">
        <v>1062</v>
      </c>
      <c r="E141" s="13">
        <v>1</v>
      </c>
      <c r="F141" s="13">
        <v>353</v>
      </c>
      <c r="G141" s="11" t="s">
        <v>1466</v>
      </c>
      <c r="H141" s="87"/>
      <c r="I141" s="11"/>
      <c r="J141" s="11"/>
      <c r="K141" s="11"/>
      <c r="L141" s="11"/>
      <c r="M141" s="11"/>
      <c r="N141" s="11"/>
      <c r="O141" s="87"/>
      <c r="P141" s="84"/>
      <c r="Q141" s="84"/>
      <c r="R141" s="84"/>
      <c r="S141" s="84"/>
      <c r="T141" s="84"/>
      <c r="U141" s="84"/>
      <c r="V141" s="84"/>
      <c r="W141" s="84"/>
      <c r="X141" s="14" t="s">
        <v>170</v>
      </c>
      <c r="Y141" s="29" t="s">
        <v>1378</v>
      </c>
      <c r="Z141" s="29">
        <v>77.8</v>
      </c>
      <c r="AA141" s="63">
        <v>2.0699999999999999E-12</v>
      </c>
      <c r="AB141" s="29" t="s">
        <v>1379</v>
      </c>
      <c r="AC141" s="17" t="s">
        <v>1380</v>
      </c>
      <c r="AD141" s="17">
        <v>55.8</v>
      </c>
      <c r="AE141" s="64">
        <v>5.9999999999999995E-8</v>
      </c>
      <c r="AF141" s="17" t="s">
        <v>1381</v>
      </c>
      <c r="AG141" s="10" t="s">
        <v>739</v>
      </c>
      <c r="AH141" s="10">
        <v>72.400000000000006</v>
      </c>
      <c r="AI141" s="19">
        <v>5.9999999999999997E-13</v>
      </c>
      <c r="AJ141" s="10" t="s">
        <v>736</v>
      </c>
      <c r="AK141" s="10" t="s">
        <v>1382</v>
      </c>
      <c r="AL141" s="10">
        <v>39.700000000000003</v>
      </c>
      <c r="AM141" s="10">
        <v>0.31</v>
      </c>
      <c r="AN141" s="10" t="s">
        <v>1383</v>
      </c>
      <c r="AO141" s="10" t="s">
        <v>1384</v>
      </c>
      <c r="AP141" s="10">
        <v>77.8</v>
      </c>
      <c r="AQ141" s="19">
        <v>2.0000000000000001E-13</v>
      </c>
      <c r="AR141" s="10" t="s">
        <v>1379</v>
      </c>
      <c r="AS141" s="10" t="s">
        <v>1309</v>
      </c>
      <c r="AT141" s="10">
        <v>471</v>
      </c>
      <c r="AU141" s="19">
        <v>1.9999999999999999E-164</v>
      </c>
      <c r="AV141" s="62"/>
      <c r="AW141" s="62"/>
      <c r="DF141" s="10"/>
      <c r="DG141" s="10"/>
      <c r="DH141" s="10"/>
      <c r="DI141" s="10"/>
      <c r="DJ141" s="10"/>
      <c r="DK141" s="10"/>
      <c r="DL141" s="10"/>
      <c r="DM141" s="10"/>
    </row>
    <row r="142" spans="1:680" ht="15" customHeight="1" x14ac:dyDescent="0.2">
      <c r="A142" s="105"/>
      <c r="B142" s="84" t="s">
        <v>1385</v>
      </c>
      <c r="C142" s="13">
        <v>7</v>
      </c>
      <c r="D142" s="13">
        <v>963</v>
      </c>
      <c r="E142" s="13">
        <v>1</v>
      </c>
      <c r="F142" s="13">
        <v>320</v>
      </c>
      <c r="G142" s="11" t="s">
        <v>1466</v>
      </c>
      <c r="H142" s="87"/>
      <c r="I142" s="11"/>
      <c r="J142" s="11"/>
      <c r="K142" s="11"/>
      <c r="L142" s="11"/>
      <c r="M142" s="11"/>
      <c r="N142" s="11"/>
      <c r="O142" s="87"/>
      <c r="P142" s="84"/>
      <c r="Q142" s="84"/>
      <c r="R142" s="84"/>
      <c r="S142" s="84"/>
      <c r="T142" s="84"/>
      <c r="U142" s="84"/>
      <c r="V142" s="84"/>
      <c r="W142" s="84"/>
      <c r="X142" s="14" t="s">
        <v>170</v>
      </c>
      <c r="Y142" s="29" t="s">
        <v>735</v>
      </c>
      <c r="Z142" s="29">
        <v>91.7</v>
      </c>
      <c r="AA142" s="63">
        <v>2.5500000000000001E-17</v>
      </c>
      <c r="AB142" s="29" t="s">
        <v>736</v>
      </c>
      <c r="AC142" s="17" t="s">
        <v>71</v>
      </c>
      <c r="AD142" s="17">
        <v>38.9</v>
      </c>
      <c r="AE142" s="17">
        <v>1.4999999999999999E-2</v>
      </c>
      <c r="AF142" s="17" t="s">
        <v>1386</v>
      </c>
      <c r="AG142" s="10" t="s">
        <v>739</v>
      </c>
      <c r="AH142" s="10">
        <v>91.7</v>
      </c>
      <c r="AI142" s="19">
        <v>7.9999999999999996E-20</v>
      </c>
      <c r="AJ142" s="10" t="s">
        <v>736</v>
      </c>
      <c r="AK142" s="10" t="s">
        <v>1387</v>
      </c>
      <c r="AL142" s="10">
        <v>44.3</v>
      </c>
      <c r="AM142" s="10">
        <v>8.0000000000000002E-3</v>
      </c>
      <c r="AN142" s="10" t="s">
        <v>1388</v>
      </c>
      <c r="AO142" s="10" t="s">
        <v>1389</v>
      </c>
      <c r="AP142" s="10">
        <v>49.7</v>
      </c>
      <c r="AQ142" s="19">
        <v>2.9999999999999997E-4</v>
      </c>
      <c r="AR142" s="10" t="s">
        <v>1390</v>
      </c>
      <c r="AS142" s="10" t="s">
        <v>1391</v>
      </c>
      <c r="AT142" s="10">
        <v>418</v>
      </c>
      <c r="AU142" s="19">
        <v>6.9999999999999999E-145</v>
      </c>
      <c r="AV142" s="62"/>
      <c r="AW142" s="62"/>
      <c r="DF142" s="10"/>
      <c r="DG142" s="10"/>
      <c r="DH142" s="10"/>
      <c r="DI142" s="10"/>
      <c r="DJ142" s="10"/>
      <c r="DK142" s="10"/>
      <c r="DL142" s="10"/>
      <c r="DM142" s="10"/>
    </row>
    <row r="143" spans="1:680" s="52" customFormat="1" ht="15" customHeight="1" x14ac:dyDescent="0.2">
      <c r="A143" s="105"/>
      <c r="B143" s="117" t="s">
        <v>1392</v>
      </c>
      <c r="C143" s="22">
        <v>4</v>
      </c>
      <c r="D143" s="22">
        <f>12947-12462</f>
        <v>485</v>
      </c>
      <c r="E143" s="22">
        <v>1</v>
      </c>
      <c r="F143" s="22">
        <v>161</v>
      </c>
      <c r="G143" s="21" t="s">
        <v>1466</v>
      </c>
      <c r="H143" s="21"/>
      <c r="I143" s="21"/>
      <c r="J143" s="21"/>
      <c r="K143" s="21"/>
      <c r="L143" s="21"/>
      <c r="M143" s="21"/>
      <c r="N143" s="21"/>
      <c r="O143" s="21"/>
      <c r="P143" s="85"/>
      <c r="Q143" s="85"/>
      <c r="R143" s="85"/>
      <c r="S143" s="85"/>
      <c r="T143" s="85"/>
      <c r="U143" s="85"/>
      <c r="V143" s="85"/>
      <c r="W143" s="85"/>
      <c r="X143" s="48" t="s">
        <v>535</v>
      </c>
      <c r="Y143" s="65" t="s">
        <v>1393</v>
      </c>
      <c r="Z143" s="65">
        <v>43.9</v>
      </c>
      <c r="AA143" s="65">
        <v>2.5000000000000001E-2</v>
      </c>
      <c r="AB143" s="65" t="s">
        <v>1394</v>
      </c>
      <c r="AC143" s="25" t="s">
        <v>1395</v>
      </c>
      <c r="AD143" s="25">
        <v>29.3</v>
      </c>
      <c r="AE143" s="25">
        <v>7.1</v>
      </c>
      <c r="AF143" s="25" t="s">
        <v>1396</v>
      </c>
      <c r="AG143" s="20" t="s">
        <v>1397</v>
      </c>
      <c r="AH143" s="20">
        <v>43.9</v>
      </c>
      <c r="AI143" s="26">
        <v>8.0000000000000007E-5</v>
      </c>
      <c r="AJ143" s="20" t="s">
        <v>1394</v>
      </c>
      <c r="AK143" s="20" t="s">
        <v>850</v>
      </c>
      <c r="AL143" s="20"/>
      <c r="AM143" s="20"/>
      <c r="AN143" s="20"/>
      <c r="AO143" s="20" t="s">
        <v>1389</v>
      </c>
      <c r="AP143" s="20">
        <v>39.299999999999997</v>
      </c>
      <c r="AQ143" s="20">
        <v>0.17</v>
      </c>
      <c r="AR143" s="20" t="s">
        <v>1390</v>
      </c>
      <c r="AS143" s="20" t="s">
        <v>1398</v>
      </c>
      <c r="AT143" s="20">
        <v>162</v>
      </c>
      <c r="AU143" s="26">
        <v>3.0000000000000002E-47</v>
      </c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  <c r="IW143" s="53"/>
      <c r="IX143" s="53"/>
      <c r="IY143" s="53"/>
      <c r="IZ143" s="53"/>
      <c r="JA143" s="53"/>
      <c r="JB143" s="53"/>
      <c r="JC143" s="53"/>
      <c r="JD143" s="53"/>
      <c r="JE143" s="53"/>
      <c r="JF143" s="53"/>
      <c r="JG143" s="53"/>
      <c r="JH143" s="53"/>
      <c r="JI143" s="53"/>
      <c r="JJ143" s="53"/>
      <c r="JK143" s="53"/>
      <c r="JL143" s="53"/>
      <c r="JM143" s="53"/>
      <c r="JN143" s="53"/>
      <c r="JO143" s="53"/>
      <c r="JP143" s="53"/>
      <c r="JQ143" s="53"/>
      <c r="JR143" s="53"/>
      <c r="JS143" s="53"/>
      <c r="JT143" s="53"/>
      <c r="JU143" s="53"/>
      <c r="JV143" s="53"/>
      <c r="JW143" s="53"/>
      <c r="JX143" s="53"/>
      <c r="JY143" s="53"/>
      <c r="JZ143" s="53"/>
      <c r="KA143" s="53"/>
      <c r="KB143" s="53"/>
      <c r="KC143" s="53"/>
      <c r="KD143" s="53"/>
      <c r="KE143" s="53"/>
      <c r="KF143" s="53"/>
      <c r="KG143" s="53"/>
      <c r="KH143" s="53"/>
      <c r="KI143" s="53"/>
      <c r="KJ143" s="53"/>
      <c r="KK143" s="53"/>
      <c r="KL143" s="53"/>
      <c r="KM143" s="53"/>
      <c r="KN143" s="53"/>
      <c r="KO143" s="53"/>
      <c r="KP143" s="53"/>
      <c r="KQ143" s="53"/>
      <c r="KR143" s="53"/>
      <c r="KS143" s="53"/>
      <c r="KT143" s="53"/>
      <c r="KU143" s="53"/>
      <c r="KV143" s="53"/>
      <c r="KW143" s="53"/>
      <c r="KX143" s="53"/>
      <c r="KY143" s="53"/>
      <c r="KZ143" s="53"/>
      <c r="LA143" s="53"/>
      <c r="LB143" s="53"/>
      <c r="LC143" s="53"/>
      <c r="LD143" s="53"/>
      <c r="LE143" s="53"/>
      <c r="LF143" s="53"/>
      <c r="LG143" s="53"/>
      <c r="LH143" s="53"/>
      <c r="LI143" s="53"/>
      <c r="LJ143" s="53"/>
      <c r="LK143" s="53"/>
      <c r="LL143" s="53"/>
      <c r="LM143" s="53"/>
      <c r="LN143" s="53"/>
      <c r="LO143" s="53"/>
      <c r="LP143" s="53"/>
      <c r="LQ143" s="53"/>
      <c r="LR143" s="53"/>
      <c r="LS143" s="53"/>
      <c r="LT143" s="53"/>
      <c r="LU143" s="53"/>
      <c r="LV143" s="53"/>
      <c r="LW143" s="53"/>
      <c r="LX143" s="53"/>
      <c r="LY143" s="53"/>
      <c r="LZ143" s="53"/>
      <c r="MA143" s="53"/>
      <c r="MB143" s="53"/>
      <c r="MC143" s="53"/>
      <c r="MD143" s="53"/>
      <c r="ME143" s="53"/>
      <c r="MF143" s="53"/>
      <c r="MG143" s="53"/>
      <c r="MH143" s="53"/>
      <c r="MI143" s="53"/>
      <c r="MJ143" s="53"/>
      <c r="MK143" s="53"/>
      <c r="ML143" s="53"/>
      <c r="MM143" s="53"/>
      <c r="MN143" s="53"/>
      <c r="MO143" s="53"/>
      <c r="MP143" s="53"/>
      <c r="MQ143" s="53"/>
      <c r="MR143" s="53"/>
      <c r="MS143" s="53"/>
      <c r="MT143" s="53"/>
      <c r="MU143" s="53"/>
      <c r="MV143" s="53"/>
      <c r="MW143" s="53"/>
      <c r="MX143" s="53"/>
      <c r="MY143" s="53"/>
      <c r="MZ143" s="53"/>
      <c r="NA143" s="53"/>
      <c r="NB143" s="53"/>
      <c r="NC143" s="53"/>
      <c r="ND143" s="53"/>
      <c r="NE143" s="53"/>
      <c r="NF143" s="53"/>
      <c r="NG143" s="53"/>
      <c r="NH143" s="53"/>
      <c r="NI143" s="53"/>
      <c r="NJ143" s="53"/>
      <c r="NK143" s="53"/>
      <c r="NL143" s="53"/>
      <c r="NM143" s="53"/>
      <c r="NN143" s="53"/>
      <c r="NO143" s="53"/>
      <c r="NP143" s="53"/>
      <c r="NQ143" s="53"/>
      <c r="NR143" s="53"/>
      <c r="NS143" s="53"/>
      <c r="NT143" s="53"/>
      <c r="NU143" s="53"/>
      <c r="NV143" s="53"/>
      <c r="NW143" s="53"/>
      <c r="NX143" s="53"/>
      <c r="NY143" s="53"/>
      <c r="NZ143" s="53"/>
      <c r="OA143" s="53"/>
      <c r="OB143" s="53"/>
      <c r="OC143" s="53"/>
      <c r="OD143" s="53"/>
      <c r="OE143" s="53"/>
      <c r="OF143" s="53"/>
      <c r="OG143" s="53"/>
      <c r="OH143" s="53"/>
      <c r="OI143" s="53"/>
      <c r="OJ143" s="53"/>
      <c r="OK143" s="53"/>
      <c r="OL143" s="53"/>
      <c r="OM143" s="53"/>
      <c r="ON143" s="53"/>
      <c r="OO143" s="53"/>
      <c r="OP143" s="53"/>
      <c r="OQ143" s="53"/>
      <c r="OR143" s="53"/>
      <c r="OS143" s="53"/>
      <c r="OT143" s="53"/>
      <c r="OU143" s="53"/>
      <c r="OV143" s="53"/>
      <c r="OW143" s="53"/>
      <c r="OX143" s="53"/>
      <c r="OY143" s="53"/>
      <c r="OZ143" s="53"/>
      <c r="PA143" s="53"/>
      <c r="PB143" s="53"/>
      <c r="PC143" s="53"/>
      <c r="PD143" s="53"/>
      <c r="PE143" s="53"/>
      <c r="PF143" s="53"/>
      <c r="PG143" s="53"/>
      <c r="PH143" s="53"/>
      <c r="PI143" s="53"/>
      <c r="PJ143" s="53"/>
      <c r="PK143" s="53"/>
      <c r="PL143" s="53"/>
      <c r="PM143" s="53"/>
      <c r="PN143" s="53"/>
      <c r="PO143" s="53"/>
      <c r="PP143" s="53"/>
      <c r="PQ143" s="53"/>
      <c r="PR143" s="53"/>
      <c r="PS143" s="53"/>
      <c r="PT143" s="53"/>
      <c r="PU143" s="53"/>
      <c r="PV143" s="53"/>
      <c r="PW143" s="53"/>
      <c r="PX143" s="53"/>
      <c r="PY143" s="53"/>
      <c r="PZ143" s="53"/>
      <c r="QA143" s="53"/>
      <c r="QB143" s="53"/>
      <c r="QC143" s="53"/>
      <c r="QD143" s="53"/>
      <c r="QE143" s="53"/>
      <c r="QF143" s="53"/>
      <c r="QG143" s="53"/>
      <c r="QH143" s="53"/>
      <c r="QI143" s="53"/>
      <c r="QJ143" s="53"/>
      <c r="QK143" s="53"/>
      <c r="QL143" s="53"/>
      <c r="QM143" s="53"/>
      <c r="QN143" s="53"/>
      <c r="QO143" s="53"/>
      <c r="QP143" s="53"/>
      <c r="QQ143" s="53"/>
      <c r="QR143" s="53"/>
      <c r="QS143" s="53"/>
      <c r="QT143" s="53"/>
      <c r="QU143" s="53"/>
      <c r="QV143" s="53"/>
      <c r="QW143" s="53"/>
      <c r="QX143" s="53"/>
      <c r="QY143" s="53"/>
      <c r="QZ143" s="53"/>
      <c r="RA143" s="53"/>
      <c r="RB143" s="53"/>
      <c r="RC143" s="53"/>
      <c r="RD143" s="53"/>
      <c r="RE143" s="53"/>
      <c r="RF143" s="53"/>
      <c r="RG143" s="53"/>
      <c r="RH143" s="53"/>
      <c r="RI143" s="53"/>
      <c r="RJ143" s="53"/>
      <c r="RK143" s="53"/>
      <c r="RL143" s="53"/>
      <c r="RM143" s="53"/>
      <c r="RN143" s="53"/>
      <c r="RO143" s="53"/>
      <c r="RP143" s="53"/>
      <c r="RQ143" s="53"/>
      <c r="RR143" s="53"/>
      <c r="RS143" s="53"/>
      <c r="RT143" s="53"/>
      <c r="RU143" s="53"/>
      <c r="RV143" s="53"/>
      <c r="RW143" s="53"/>
      <c r="RX143" s="53"/>
      <c r="RY143" s="53"/>
      <c r="RZ143" s="53"/>
      <c r="SA143" s="53"/>
      <c r="SB143" s="53"/>
      <c r="SC143" s="53"/>
      <c r="SD143" s="53"/>
      <c r="SE143" s="53"/>
      <c r="SF143" s="53"/>
      <c r="SG143" s="53"/>
      <c r="SH143" s="53"/>
      <c r="SI143" s="53"/>
      <c r="SJ143" s="53"/>
      <c r="SK143" s="53"/>
      <c r="SL143" s="53"/>
      <c r="SM143" s="53"/>
      <c r="SN143" s="53"/>
      <c r="SO143" s="53"/>
      <c r="SP143" s="53"/>
      <c r="SQ143" s="53"/>
      <c r="SR143" s="53"/>
      <c r="SS143" s="53"/>
      <c r="ST143" s="53"/>
      <c r="SU143" s="53"/>
      <c r="SV143" s="53"/>
      <c r="SW143" s="53"/>
      <c r="SX143" s="53"/>
      <c r="SY143" s="53"/>
      <c r="SZ143" s="53"/>
      <c r="TA143" s="53"/>
      <c r="TB143" s="53"/>
      <c r="TC143" s="53"/>
      <c r="TD143" s="53"/>
      <c r="TE143" s="53"/>
      <c r="TF143" s="53"/>
      <c r="TG143" s="53"/>
      <c r="TH143" s="53"/>
      <c r="TI143" s="53"/>
      <c r="TJ143" s="53"/>
      <c r="TK143" s="53"/>
      <c r="TL143" s="53"/>
      <c r="TM143" s="53"/>
      <c r="TN143" s="53"/>
      <c r="TO143" s="53"/>
      <c r="TP143" s="53"/>
      <c r="TQ143" s="53"/>
      <c r="TR143" s="53"/>
      <c r="TS143" s="53"/>
      <c r="TT143" s="53"/>
      <c r="TU143" s="53"/>
      <c r="TV143" s="53"/>
      <c r="TW143" s="53"/>
      <c r="TX143" s="53"/>
      <c r="TY143" s="53"/>
      <c r="TZ143" s="53"/>
      <c r="UA143" s="53"/>
      <c r="UB143" s="53"/>
      <c r="UC143" s="53"/>
      <c r="UD143" s="53"/>
      <c r="UE143" s="53"/>
      <c r="UF143" s="53"/>
      <c r="UG143" s="53"/>
      <c r="UH143" s="53"/>
      <c r="UI143" s="53"/>
      <c r="UJ143" s="53"/>
      <c r="UK143" s="53"/>
      <c r="UL143" s="53"/>
      <c r="UM143" s="53"/>
      <c r="UN143" s="53"/>
      <c r="UO143" s="53"/>
      <c r="UP143" s="53"/>
      <c r="UQ143" s="53"/>
      <c r="UR143" s="53"/>
      <c r="US143" s="53"/>
      <c r="UT143" s="53"/>
      <c r="UU143" s="53"/>
      <c r="UV143" s="53"/>
      <c r="UW143" s="53"/>
      <c r="UX143" s="53"/>
      <c r="UY143" s="53"/>
      <c r="UZ143" s="53"/>
      <c r="VA143" s="53"/>
      <c r="VB143" s="53"/>
      <c r="VC143" s="53"/>
      <c r="VD143" s="53"/>
      <c r="VE143" s="53"/>
      <c r="VF143" s="53"/>
      <c r="VG143" s="53"/>
      <c r="VH143" s="53"/>
      <c r="VI143" s="53"/>
      <c r="VJ143" s="53"/>
      <c r="VK143" s="53"/>
      <c r="VL143" s="53"/>
      <c r="VM143" s="53"/>
      <c r="VN143" s="53"/>
      <c r="VO143" s="53"/>
      <c r="VP143" s="53"/>
      <c r="VQ143" s="53"/>
      <c r="VR143" s="53"/>
      <c r="VS143" s="53"/>
      <c r="VT143" s="53"/>
      <c r="VU143" s="53"/>
      <c r="VV143" s="53"/>
      <c r="VW143" s="53"/>
      <c r="VX143" s="53"/>
      <c r="VY143" s="53"/>
      <c r="VZ143" s="53"/>
      <c r="WA143" s="53"/>
      <c r="WB143" s="53"/>
      <c r="WC143" s="53"/>
      <c r="WD143" s="53"/>
      <c r="WE143" s="53"/>
      <c r="WF143" s="53"/>
      <c r="WG143" s="53"/>
      <c r="WH143" s="53"/>
      <c r="WI143" s="53"/>
      <c r="WJ143" s="53"/>
      <c r="WK143" s="53"/>
      <c r="WL143" s="53"/>
      <c r="WM143" s="53"/>
      <c r="WN143" s="53"/>
      <c r="WO143" s="53"/>
      <c r="WP143" s="53"/>
      <c r="WQ143" s="53"/>
      <c r="WR143" s="53"/>
      <c r="WS143" s="53"/>
      <c r="WT143" s="53"/>
      <c r="WU143" s="53"/>
      <c r="WV143" s="53"/>
      <c r="WW143" s="53"/>
      <c r="WX143" s="53"/>
      <c r="WY143" s="53"/>
      <c r="WZ143" s="53"/>
      <c r="XA143" s="53"/>
      <c r="XB143" s="53"/>
      <c r="XC143" s="53"/>
      <c r="XD143" s="53"/>
      <c r="XE143" s="53"/>
      <c r="XF143" s="53"/>
      <c r="XG143" s="53"/>
      <c r="XH143" s="53"/>
      <c r="XI143" s="53"/>
      <c r="XJ143" s="53"/>
      <c r="XK143" s="53"/>
      <c r="XL143" s="53"/>
      <c r="XM143" s="53"/>
      <c r="XN143" s="53"/>
      <c r="XO143" s="53"/>
      <c r="XP143" s="53"/>
      <c r="XQ143" s="53"/>
      <c r="XR143" s="53"/>
      <c r="XS143" s="53"/>
      <c r="XT143" s="53"/>
      <c r="XU143" s="53"/>
      <c r="XV143" s="53"/>
      <c r="XW143" s="53"/>
      <c r="XX143" s="53"/>
      <c r="XY143" s="53"/>
      <c r="XZ143" s="53"/>
      <c r="YA143" s="53"/>
      <c r="YB143" s="53"/>
      <c r="YC143" s="53"/>
      <c r="YD143" s="53"/>
      <c r="YE143" s="53"/>
      <c r="YF143" s="53"/>
      <c r="YG143" s="53"/>
      <c r="YH143" s="53"/>
      <c r="YI143" s="53"/>
      <c r="YJ143" s="53"/>
      <c r="YK143" s="53"/>
      <c r="YL143" s="53"/>
      <c r="YM143" s="53"/>
      <c r="YN143" s="53"/>
      <c r="YO143" s="53"/>
      <c r="YP143" s="53"/>
      <c r="YQ143" s="53"/>
      <c r="YR143" s="53"/>
      <c r="YS143" s="53"/>
      <c r="YT143" s="53"/>
      <c r="YU143" s="53"/>
      <c r="YV143" s="53"/>
      <c r="YW143" s="53"/>
      <c r="YX143" s="53"/>
      <c r="YY143" s="53"/>
      <c r="YZ143" s="53"/>
      <c r="ZA143" s="53"/>
      <c r="ZB143" s="53"/>
      <c r="ZC143" s="53"/>
      <c r="ZD143" s="53"/>
    </row>
    <row r="144" spans="1:680" ht="15" customHeight="1" x14ac:dyDescent="0.2">
      <c r="A144" s="105"/>
      <c r="B144" s="84" t="s">
        <v>1399</v>
      </c>
      <c r="C144" s="12">
        <v>5</v>
      </c>
      <c r="D144" s="12">
        <v>699</v>
      </c>
      <c r="E144" s="12">
        <v>1</v>
      </c>
      <c r="F144" s="12">
        <v>232</v>
      </c>
      <c r="G144" s="11" t="s">
        <v>1467</v>
      </c>
      <c r="H144" s="87"/>
      <c r="I144" s="11"/>
      <c r="J144" s="11"/>
      <c r="K144" s="11"/>
      <c r="L144" s="11"/>
      <c r="M144" s="11"/>
      <c r="N144" s="11"/>
      <c r="O144" s="11"/>
      <c r="P144" s="84"/>
      <c r="Q144" s="84"/>
      <c r="R144" s="84"/>
      <c r="S144" s="84"/>
      <c r="T144" s="84"/>
      <c r="U144" s="84"/>
      <c r="V144" s="84"/>
      <c r="W144" s="84"/>
      <c r="X144" s="46" t="s">
        <v>170</v>
      </c>
      <c r="Y144" s="29" t="s">
        <v>1400</v>
      </c>
      <c r="Z144" s="29">
        <v>50.1</v>
      </c>
      <c r="AA144" s="29">
        <v>1E-3</v>
      </c>
      <c r="AB144" s="29" t="s">
        <v>1401</v>
      </c>
      <c r="AC144" s="17" t="s">
        <v>1402</v>
      </c>
      <c r="AD144" s="17">
        <v>30</v>
      </c>
      <c r="AE144" s="17">
        <v>6.9</v>
      </c>
      <c r="AF144" s="17" t="s">
        <v>1403</v>
      </c>
      <c r="AG144" s="10" t="s">
        <v>1404</v>
      </c>
      <c r="AH144" s="10">
        <v>44.3</v>
      </c>
      <c r="AI144" s="19">
        <v>2.9999999999999997E-4</v>
      </c>
      <c r="AJ144" s="10" t="s">
        <v>1405</v>
      </c>
      <c r="AK144" s="10" t="s">
        <v>1406</v>
      </c>
      <c r="AL144" s="10">
        <v>36.200000000000003</v>
      </c>
      <c r="AM144" s="10">
        <v>1.8</v>
      </c>
      <c r="AN144" s="10" t="s">
        <v>1407</v>
      </c>
      <c r="AO144" s="10" t="s">
        <v>1408</v>
      </c>
      <c r="AP144" s="10">
        <v>50.1</v>
      </c>
      <c r="AQ144" s="19">
        <v>1E-4</v>
      </c>
      <c r="AR144" s="10" t="s">
        <v>1401</v>
      </c>
      <c r="AS144" s="10" t="s">
        <v>1409</v>
      </c>
      <c r="AT144" s="10">
        <v>244</v>
      </c>
      <c r="AU144" s="19">
        <v>9.9999999999999993E-78</v>
      </c>
      <c r="AV144" s="62"/>
      <c r="AW144" s="62"/>
      <c r="DF144" s="10"/>
      <c r="DG144" s="10"/>
      <c r="DH144" s="10"/>
      <c r="DI144" s="10"/>
      <c r="DJ144" s="10"/>
      <c r="DK144" s="10"/>
      <c r="DL144" s="10"/>
      <c r="DM144" s="10"/>
    </row>
    <row r="145" spans="1:680" ht="15" customHeight="1" x14ac:dyDescent="0.2">
      <c r="A145" s="105"/>
      <c r="B145" s="119" t="s">
        <v>1410</v>
      </c>
      <c r="C145" s="12">
        <v>7</v>
      </c>
      <c r="D145" s="12">
        <v>1557</v>
      </c>
      <c r="E145" s="12">
        <v>2</v>
      </c>
      <c r="F145" s="12">
        <v>470</v>
      </c>
      <c r="G145" s="11" t="s">
        <v>1467</v>
      </c>
      <c r="H145" s="87"/>
      <c r="I145" s="11"/>
      <c r="J145" s="11"/>
      <c r="K145" s="11"/>
      <c r="L145" s="11"/>
      <c r="M145" s="11"/>
      <c r="N145" s="11"/>
      <c r="O145" s="11"/>
      <c r="P145" s="84"/>
      <c r="Q145" s="84"/>
      <c r="R145" s="84"/>
      <c r="S145" s="84"/>
      <c r="T145" s="84"/>
      <c r="U145" s="84"/>
      <c r="V145" s="84"/>
      <c r="W145" s="84"/>
      <c r="X145" s="14" t="s">
        <v>535</v>
      </c>
      <c r="Y145" s="17" t="s">
        <v>850</v>
      </c>
      <c r="Z145" s="29"/>
      <c r="AA145" s="29"/>
      <c r="AB145" s="63"/>
      <c r="AC145" s="17" t="s">
        <v>850</v>
      </c>
      <c r="AD145" s="17"/>
      <c r="AE145" s="17"/>
      <c r="AF145" s="17"/>
      <c r="AG145" s="10" t="s">
        <v>850</v>
      </c>
      <c r="AH145" s="10"/>
      <c r="AI145" s="19"/>
      <c r="AJ145" s="10"/>
      <c r="AK145" s="10" t="s">
        <v>850</v>
      </c>
      <c r="AN145" s="10"/>
      <c r="AO145" s="10" t="s">
        <v>1411</v>
      </c>
      <c r="AP145" s="10">
        <v>37.700000000000003</v>
      </c>
      <c r="AQ145" s="10">
        <v>4.7</v>
      </c>
      <c r="AR145" s="10" t="s">
        <v>1412</v>
      </c>
      <c r="AS145" s="10" t="s">
        <v>1413</v>
      </c>
      <c r="AT145" s="10">
        <v>331</v>
      </c>
      <c r="AU145" s="19">
        <v>4.0000000000000002E-108</v>
      </c>
      <c r="AV145" s="62"/>
      <c r="AW145" s="62"/>
      <c r="DF145" s="10"/>
      <c r="DG145" s="10"/>
      <c r="DH145" s="10"/>
      <c r="DI145" s="10"/>
      <c r="DJ145" s="10"/>
      <c r="DK145" s="10"/>
      <c r="DL145" s="10"/>
      <c r="DM145" s="10"/>
    </row>
    <row r="146" spans="1:680" s="20" customFormat="1" ht="15" customHeight="1" x14ac:dyDescent="0.2">
      <c r="A146" s="105"/>
      <c r="B146" s="123" t="s">
        <v>1414</v>
      </c>
      <c r="C146" s="23">
        <v>7</v>
      </c>
      <c r="D146" s="23">
        <v>1473</v>
      </c>
      <c r="E146" s="23">
        <v>1</v>
      </c>
      <c r="F146" s="23">
        <v>490</v>
      </c>
      <c r="G146" s="21" t="s">
        <v>1467</v>
      </c>
      <c r="H146" s="88"/>
      <c r="I146" s="21"/>
      <c r="J146" s="21"/>
      <c r="K146" s="21"/>
      <c r="L146" s="21"/>
      <c r="M146" s="21"/>
      <c r="N146" s="21"/>
      <c r="O146" s="21"/>
      <c r="P146" s="52"/>
      <c r="Q146" s="52"/>
      <c r="R146" s="52"/>
      <c r="S146" s="52"/>
      <c r="T146" s="52"/>
      <c r="U146" s="52"/>
      <c r="V146" s="52"/>
      <c r="W146" s="52"/>
      <c r="X146" s="31" t="s">
        <v>170</v>
      </c>
      <c r="Y146" s="25" t="s">
        <v>850</v>
      </c>
      <c r="Z146" s="65"/>
      <c r="AA146" s="65"/>
      <c r="AB146" s="65"/>
      <c r="AC146" s="32" t="s">
        <v>1415</v>
      </c>
      <c r="AD146" s="32">
        <v>41.6</v>
      </c>
      <c r="AE146" s="32">
        <v>6.0000000000000001E-3</v>
      </c>
      <c r="AF146" s="20" t="s">
        <v>1416</v>
      </c>
      <c r="AG146" s="20" t="s">
        <v>1417</v>
      </c>
      <c r="AH146" s="20">
        <v>86.6</v>
      </c>
      <c r="AI146" s="26">
        <v>2.0000000000000001E-4</v>
      </c>
      <c r="AJ146" s="20" t="s">
        <v>1418</v>
      </c>
      <c r="AK146" s="20" t="s">
        <v>1419</v>
      </c>
      <c r="AL146" s="20">
        <v>49.3</v>
      </c>
      <c r="AM146" s="26">
        <v>5.0000000000000001E-4</v>
      </c>
      <c r="AN146" s="20" t="s">
        <v>1420</v>
      </c>
      <c r="AO146" s="20" t="s">
        <v>1421</v>
      </c>
      <c r="AP146" s="20">
        <v>48.9</v>
      </c>
      <c r="AQ146" s="20">
        <v>2E-3</v>
      </c>
      <c r="AR146" s="20" t="s">
        <v>1422</v>
      </c>
      <c r="AS146" s="20" t="s">
        <v>1423</v>
      </c>
      <c r="AT146" s="20">
        <v>610</v>
      </c>
      <c r="AU146" s="26">
        <v>5.8000000000000001E-78</v>
      </c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62"/>
      <c r="CS146" s="62"/>
      <c r="CT146" s="62"/>
      <c r="CU146" s="62"/>
      <c r="CV146" s="62"/>
      <c r="CW146" s="62"/>
      <c r="CX146" s="62"/>
      <c r="CY146" s="62"/>
      <c r="CZ146" s="62"/>
      <c r="DA146" s="62"/>
      <c r="DB146" s="62"/>
      <c r="DC146" s="62"/>
      <c r="DD146" s="62"/>
      <c r="DE146" s="62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  <c r="IK146" s="10"/>
      <c r="IL146" s="10"/>
      <c r="IM146" s="10"/>
      <c r="IN146" s="10"/>
      <c r="IO146" s="10"/>
      <c r="IP146" s="10"/>
      <c r="IQ146" s="10"/>
      <c r="IR146" s="10"/>
      <c r="IS146" s="10"/>
      <c r="IT146" s="10"/>
      <c r="IU146" s="10"/>
      <c r="IV146" s="10"/>
      <c r="IW146" s="10"/>
      <c r="IX146" s="10"/>
      <c r="IY146" s="10"/>
      <c r="IZ146" s="10"/>
      <c r="JA146" s="10"/>
      <c r="JB146" s="10"/>
      <c r="JC146" s="10"/>
      <c r="JD146" s="10"/>
      <c r="JE146" s="10"/>
      <c r="JF146" s="10"/>
      <c r="JG146" s="10"/>
      <c r="JH146" s="10"/>
      <c r="JI146" s="10"/>
      <c r="JJ146" s="10"/>
      <c r="JK146" s="10"/>
      <c r="JL146" s="10"/>
      <c r="JM146" s="10"/>
      <c r="JN146" s="10"/>
      <c r="JO146" s="10"/>
      <c r="JP146" s="10"/>
      <c r="JQ146" s="10"/>
      <c r="JR146" s="10"/>
      <c r="JS146" s="10"/>
      <c r="JT146" s="10"/>
      <c r="JU146" s="10"/>
      <c r="JV146" s="10"/>
      <c r="JW146" s="10"/>
      <c r="JX146" s="10"/>
      <c r="JY146" s="10"/>
      <c r="JZ146" s="10"/>
      <c r="KA146" s="10"/>
      <c r="KB146" s="10"/>
      <c r="KC146" s="10"/>
      <c r="KD146" s="10"/>
      <c r="KE146" s="10"/>
      <c r="KF146" s="10"/>
      <c r="KG146" s="10"/>
      <c r="KH146" s="10"/>
      <c r="KI146" s="10"/>
      <c r="KJ146" s="10"/>
      <c r="KK146" s="10"/>
      <c r="KL146" s="10"/>
      <c r="KM146" s="10"/>
      <c r="KN146" s="10"/>
      <c r="KO146" s="10"/>
      <c r="KP146" s="10"/>
      <c r="KQ146" s="10"/>
      <c r="KR146" s="10"/>
      <c r="KS146" s="10"/>
      <c r="KT146" s="10"/>
      <c r="KU146" s="10"/>
      <c r="KV146" s="10"/>
      <c r="KW146" s="10"/>
      <c r="KX146" s="10"/>
      <c r="KY146" s="10"/>
      <c r="KZ146" s="10"/>
      <c r="LA146" s="10"/>
      <c r="LB146" s="10"/>
      <c r="LC146" s="10"/>
      <c r="LD146" s="10"/>
      <c r="LE146" s="10"/>
      <c r="LF146" s="10"/>
      <c r="LG146" s="10"/>
      <c r="LH146" s="10"/>
      <c r="LI146" s="10"/>
      <c r="LJ146" s="10"/>
      <c r="LK146" s="10"/>
      <c r="LL146" s="10"/>
      <c r="LM146" s="10"/>
      <c r="LN146" s="10"/>
      <c r="LO146" s="10"/>
      <c r="LP146" s="10"/>
      <c r="LQ146" s="10"/>
      <c r="LR146" s="10"/>
      <c r="LS146" s="10"/>
      <c r="LT146" s="10"/>
      <c r="LU146" s="10"/>
      <c r="LV146" s="10"/>
      <c r="LW146" s="10"/>
      <c r="LX146" s="10"/>
      <c r="LY146" s="10"/>
      <c r="LZ146" s="10"/>
      <c r="MA146" s="10"/>
      <c r="MB146" s="10"/>
      <c r="MC146" s="10"/>
      <c r="MD146" s="10"/>
      <c r="ME146" s="10"/>
      <c r="MF146" s="10"/>
      <c r="MG146" s="10"/>
      <c r="MH146" s="10"/>
      <c r="MI146" s="10"/>
      <c r="MJ146" s="10"/>
      <c r="MK146" s="10"/>
      <c r="ML146" s="10"/>
      <c r="MM146" s="10"/>
      <c r="MN146" s="10"/>
      <c r="MO146" s="10"/>
      <c r="MP146" s="10"/>
      <c r="MQ146" s="10"/>
      <c r="MR146" s="10"/>
      <c r="MS146" s="10"/>
      <c r="MT146" s="10"/>
      <c r="MU146" s="10"/>
      <c r="MV146" s="10"/>
      <c r="MW146" s="10"/>
      <c r="MX146" s="10"/>
      <c r="MY146" s="10"/>
      <c r="MZ146" s="10"/>
      <c r="NA146" s="10"/>
      <c r="NB146" s="10"/>
      <c r="NC146" s="10"/>
      <c r="ND146" s="10"/>
      <c r="NE146" s="10"/>
      <c r="NF146" s="10"/>
      <c r="NG146" s="10"/>
      <c r="NH146" s="10"/>
      <c r="NI146" s="10"/>
      <c r="NJ146" s="10"/>
      <c r="NK146" s="10"/>
      <c r="NL146" s="10"/>
      <c r="NM146" s="10"/>
      <c r="NN146" s="10"/>
      <c r="NO146" s="10"/>
      <c r="NP146" s="10"/>
      <c r="NQ146" s="10"/>
      <c r="NR146" s="10"/>
      <c r="NS146" s="10"/>
      <c r="NT146" s="10"/>
      <c r="NU146" s="10"/>
      <c r="NV146" s="10"/>
      <c r="NW146" s="10"/>
      <c r="NX146" s="10"/>
      <c r="NY146" s="10"/>
      <c r="NZ146" s="10"/>
      <c r="OA146" s="10"/>
      <c r="OB146" s="10"/>
      <c r="OC146" s="10"/>
      <c r="OD146" s="10"/>
      <c r="OE146" s="10"/>
      <c r="OF146" s="10"/>
      <c r="OG146" s="10"/>
      <c r="OH146" s="10"/>
      <c r="OI146" s="10"/>
      <c r="OJ146" s="10"/>
      <c r="OK146" s="10"/>
      <c r="OL146" s="10"/>
      <c r="OM146" s="10"/>
      <c r="ON146" s="10"/>
      <c r="OO146" s="10"/>
      <c r="OP146" s="10"/>
      <c r="OQ146" s="10"/>
      <c r="OR146" s="10"/>
      <c r="OS146" s="10"/>
      <c r="OT146" s="10"/>
      <c r="OU146" s="10"/>
      <c r="OV146" s="10"/>
      <c r="OW146" s="10"/>
      <c r="OX146" s="10"/>
      <c r="OY146" s="10"/>
      <c r="OZ146" s="10"/>
      <c r="PA146" s="10"/>
      <c r="PB146" s="10"/>
      <c r="PC146" s="10"/>
      <c r="PD146" s="10"/>
      <c r="PE146" s="10"/>
      <c r="PF146" s="10"/>
      <c r="PG146" s="10"/>
      <c r="PH146" s="10"/>
      <c r="PI146" s="10"/>
      <c r="PJ146" s="10"/>
      <c r="PK146" s="10"/>
      <c r="PL146" s="10"/>
      <c r="PM146" s="10"/>
      <c r="PN146" s="10"/>
      <c r="PO146" s="10"/>
      <c r="PP146" s="10"/>
      <c r="PQ146" s="10"/>
      <c r="PR146" s="10"/>
      <c r="PS146" s="10"/>
      <c r="PT146" s="10"/>
      <c r="PU146" s="10"/>
      <c r="PV146" s="10"/>
      <c r="PW146" s="10"/>
      <c r="PX146" s="10"/>
      <c r="PY146" s="10"/>
      <c r="PZ146" s="10"/>
      <c r="QA146" s="10"/>
      <c r="QB146" s="10"/>
      <c r="QC146" s="10"/>
      <c r="QD146" s="10"/>
      <c r="QE146" s="10"/>
      <c r="QF146" s="10"/>
      <c r="QG146" s="10"/>
      <c r="QH146" s="10"/>
      <c r="QI146" s="10"/>
      <c r="QJ146" s="10"/>
      <c r="QK146" s="10"/>
      <c r="QL146" s="10"/>
      <c r="QM146" s="10"/>
      <c r="QN146" s="10"/>
      <c r="QO146" s="10"/>
      <c r="QP146" s="10"/>
      <c r="QQ146" s="10"/>
      <c r="QR146" s="10"/>
      <c r="QS146" s="10"/>
      <c r="QT146" s="10"/>
      <c r="QU146" s="10"/>
      <c r="QV146" s="10"/>
      <c r="QW146" s="10"/>
      <c r="QX146" s="10"/>
      <c r="QY146" s="10"/>
      <c r="QZ146" s="10"/>
      <c r="RA146" s="10"/>
      <c r="RB146" s="10"/>
      <c r="RC146" s="10"/>
      <c r="RD146" s="10"/>
      <c r="RE146" s="10"/>
      <c r="RF146" s="10"/>
      <c r="RG146" s="10"/>
      <c r="RH146" s="10"/>
      <c r="RI146" s="10"/>
      <c r="RJ146" s="10"/>
      <c r="RK146" s="10"/>
      <c r="RL146" s="10"/>
      <c r="RM146" s="10"/>
      <c r="RN146" s="10"/>
      <c r="RO146" s="10"/>
      <c r="RP146" s="10"/>
      <c r="RQ146" s="10"/>
      <c r="RR146" s="10"/>
      <c r="RS146" s="10"/>
      <c r="RT146" s="10"/>
      <c r="RU146" s="10"/>
      <c r="RV146" s="10"/>
      <c r="RW146" s="10"/>
      <c r="RX146" s="10"/>
      <c r="RY146" s="10"/>
      <c r="RZ146" s="10"/>
      <c r="SA146" s="10"/>
      <c r="SB146" s="10"/>
      <c r="SC146" s="10"/>
      <c r="SD146" s="10"/>
      <c r="SE146" s="10"/>
      <c r="SF146" s="10"/>
      <c r="SG146" s="10"/>
      <c r="SH146" s="10"/>
      <c r="SI146" s="10"/>
      <c r="SJ146" s="10"/>
      <c r="SK146" s="10"/>
      <c r="SL146" s="10"/>
      <c r="SM146" s="10"/>
      <c r="SN146" s="10"/>
      <c r="SO146" s="10"/>
      <c r="SP146" s="10"/>
      <c r="SQ146" s="10"/>
      <c r="SR146" s="10"/>
      <c r="SS146" s="10"/>
      <c r="ST146" s="10"/>
      <c r="SU146" s="10"/>
      <c r="SV146" s="10"/>
      <c r="SW146" s="10"/>
      <c r="SX146" s="10"/>
      <c r="SY146" s="10"/>
      <c r="SZ146" s="10"/>
      <c r="TA146" s="10"/>
      <c r="TB146" s="10"/>
      <c r="TC146" s="10"/>
      <c r="TD146" s="10"/>
      <c r="TE146" s="10"/>
      <c r="TF146" s="10"/>
      <c r="TG146" s="10"/>
      <c r="TH146" s="10"/>
      <c r="TI146" s="10"/>
      <c r="TJ146" s="10"/>
      <c r="TK146" s="10"/>
      <c r="TL146" s="10"/>
      <c r="TM146" s="10"/>
      <c r="TN146" s="10"/>
      <c r="TO146" s="10"/>
      <c r="TP146" s="10"/>
      <c r="TQ146" s="10"/>
      <c r="TR146" s="10"/>
      <c r="TS146" s="10"/>
      <c r="TT146" s="10"/>
      <c r="TU146" s="10"/>
      <c r="TV146" s="10"/>
      <c r="TW146" s="10"/>
      <c r="TX146" s="10"/>
      <c r="TY146" s="10"/>
      <c r="TZ146" s="10"/>
      <c r="UA146" s="10"/>
      <c r="UB146" s="10"/>
      <c r="UC146" s="10"/>
      <c r="UD146" s="10"/>
      <c r="UE146" s="10"/>
      <c r="UF146" s="10"/>
      <c r="UG146" s="10"/>
      <c r="UH146" s="10"/>
      <c r="UI146" s="10"/>
      <c r="UJ146" s="10"/>
      <c r="UK146" s="10"/>
      <c r="UL146" s="10"/>
      <c r="UM146" s="10"/>
      <c r="UN146" s="10"/>
      <c r="UO146" s="10"/>
      <c r="UP146" s="10"/>
      <c r="UQ146" s="10"/>
      <c r="UR146" s="10"/>
      <c r="US146" s="10"/>
      <c r="UT146" s="10"/>
      <c r="UU146" s="10"/>
      <c r="UV146" s="10"/>
      <c r="UW146" s="10"/>
      <c r="UX146" s="10"/>
      <c r="UY146" s="10"/>
      <c r="UZ146" s="10"/>
      <c r="VA146" s="10"/>
      <c r="VB146" s="10"/>
      <c r="VC146" s="10"/>
      <c r="VD146" s="10"/>
      <c r="VE146" s="10"/>
      <c r="VF146" s="10"/>
      <c r="VG146" s="10"/>
      <c r="VH146" s="10"/>
      <c r="VI146" s="10"/>
      <c r="VJ146" s="10"/>
      <c r="VK146" s="10"/>
      <c r="VL146" s="10"/>
      <c r="VM146" s="10"/>
      <c r="VN146" s="10"/>
      <c r="VO146" s="10"/>
      <c r="VP146" s="10"/>
      <c r="VQ146" s="10"/>
      <c r="VR146" s="10"/>
      <c r="VS146" s="10"/>
      <c r="VT146" s="10"/>
      <c r="VU146" s="10"/>
      <c r="VV146" s="10"/>
      <c r="VW146" s="10"/>
      <c r="VX146" s="10"/>
      <c r="VY146" s="10"/>
      <c r="VZ146" s="10"/>
      <c r="WA146" s="10"/>
      <c r="WB146" s="10"/>
      <c r="WC146" s="10"/>
      <c r="WD146" s="10"/>
      <c r="WE146" s="10"/>
      <c r="WF146" s="10"/>
      <c r="WG146" s="10"/>
      <c r="WH146" s="10"/>
      <c r="WI146" s="10"/>
      <c r="WJ146" s="10"/>
      <c r="WK146" s="10"/>
      <c r="WL146" s="10"/>
      <c r="WM146" s="10"/>
      <c r="WN146" s="10"/>
      <c r="WO146" s="10"/>
      <c r="WP146" s="10"/>
      <c r="WQ146" s="10"/>
      <c r="WR146" s="10"/>
      <c r="WS146" s="10"/>
      <c r="WT146" s="10"/>
      <c r="WU146" s="10"/>
      <c r="WV146" s="10"/>
      <c r="WW146" s="10"/>
      <c r="WX146" s="10"/>
      <c r="WY146" s="10"/>
      <c r="WZ146" s="10"/>
      <c r="XA146" s="10"/>
      <c r="XB146" s="10"/>
      <c r="XC146" s="10"/>
      <c r="XD146" s="10"/>
      <c r="XE146" s="10"/>
      <c r="XF146" s="10"/>
      <c r="XG146" s="10"/>
      <c r="XH146" s="10"/>
      <c r="XI146" s="10"/>
      <c r="XJ146" s="10"/>
      <c r="XK146" s="10"/>
      <c r="XL146" s="10"/>
      <c r="XM146" s="10"/>
      <c r="XN146" s="10"/>
      <c r="XO146" s="10"/>
      <c r="XP146" s="10"/>
      <c r="XQ146" s="10"/>
      <c r="XR146" s="10"/>
      <c r="XS146" s="10"/>
      <c r="XT146" s="10"/>
      <c r="XU146" s="10"/>
      <c r="XV146" s="10"/>
      <c r="XW146" s="10"/>
      <c r="XX146" s="10"/>
      <c r="XY146" s="10"/>
      <c r="XZ146" s="10"/>
      <c r="YA146" s="10"/>
      <c r="YB146" s="10"/>
      <c r="YC146" s="10"/>
      <c r="YD146" s="10"/>
      <c r="YE146" s="10"/>
      <c r="YF146" s="10"/>
      <c r="YG146" s="10"/>
      <c r="YH146" s="10"/>
      <c r="YI146" s="10"/>
      <c r="YJ146" s="10"/>
      <c r="YK146" s="10"/>
      <c r="YL146" s="10"/>
      <c r="YM146" s="10"/>
      <c r="YN146" s="10"/>
      <c r="YO146" s="10"/>
      <c r="YP146" s="10"/>
      <c r="YQ146" s="10"/>
      <c r="YR146" s="10"/>
      <c r="YS146" s="10"/>
      <c r="YT146" s="10"/>
      <c r="YU146" s="10"/>
      <c r="YV146" s="10"/>
      <c r="YW146" s="10"/>
      <c r="YX146" s="10"/>
      <c r="YY146" s="10"/>
      <c r="YZ146" s="10"/>
      <c r="ZA146" s="10"/>
      <c r="ZB146" s="10"/>
      <c r="ZC146" s="10"/>
      <c r="ZD146" s="10"/>
    </row>
    <row r="147" spans="1:680" ht="15" customHeight="1" x14ac:dyDescent="0.2">
      <c r="A147" s="105"/>
      <c r="B147" s="84" t="s">
        <v>1424</v>
      </c>
      <c r="C147" s="12">
        <v>7</v>
      </c>
      <c r="D147" s="12">
        <v>2160</v>
      </c>
      <c r="E147" s="12">
        <v>2</v>
      </c>
      <c r="F147" s="12">
        <v>431</v>
      </c>
      <c r="G147" s="11" t="s">
        <v>1468</v>
      </c>
      <c r="H147" s="87"/>
      <c r="I147" s="11"/>
      <c r="J147" s="11"/>
      <c r="K147" s="11"/>
      <c r="L147" s="11"/>
      <c r="M147" s="11"/>
      <c r="N147" s="11"/>
      <c r="O147" s="11"/>
      <c r="P147" s="84"/>
      <c r="Q147" s="84"/>
      <c r="R147" s="84"/>
      <c r="S147" s="84"/>
      <c r="T147" s="84"/>
      <c r="U147" s="84"/>
      <c r="V147" s="84"/>
      <c r="W147" s="84"/>
      <c r="X147" s="46" t="s">
        <v>1427</v>
      </c>
      <c r="Y147" s="29" t="s">
        <v>1425</v>
      </c>
      <c r="Z147" s="29">
        <v>50.8</v>
      </c>
      <c r="AA147" s="29">
        <v>3.0000000000000001E-3</v>
      </c>
      <c r="AB147" s="29" t="s">
        <v>1426</v>
      </c>
      <c r="AC147" s="17" t="s">
        <v>1428</v>
      </c>
      <c r="AD147" s="17">
        <v>36.200000000000003</v>
      </c>
      <c r="AE147" s="17">
        <v>7.4999999999999997E-2</v>
      </c>
      <c r="AF147" s="17" t="s">
        <v>1429</v>
      </c>
      <c r="AG147" s="10" t="s">
        <v>829</v>
      </c>
      <c r="AH147" s="10">
        <v>47.4</v>
      </c>
      <c r="AI147" s="19">
        <v>2.0000000000000001E-4</v>
      </c>
      <c r="AJ147" s="10" t="s">
        <v>1430</v>
      </c>
      <c r="AK147" s="10" t="s">
        <v>1431</v>
      </c>
      <c r="AL147" s="10">
        <v>50.8</v>
      </c>
      <c r="AM147" s="19">
        <v>1E-4</v>
      </c>
      <c r="AN147" s="10" t="s">
        <v>1426</v>
      </c>
      <c r="AO147" s="10" t="s">
        <v>1432</v>
      </c>
      <c r="AP147" s="10">
        <v>46.6</v>
      </c>
      <c r="AQ147" s="10">
        <v>5.0000000000000001E-3</v>
      </c>
      <c r="AR147" s="10" t="s">
        <v>1433</v>
      </c>
      <c r="AS147" s="10" t="s">
        <v>1434</v>
      </c>
      <c r="AT147" s="10">
        <v>403</v>
      </c>
      <c r="AU147" s="19">
        <v>6.0000000000000002E-135</v>
      </c>
      <c r="AV147" s="62"/>
      <c r="AW147" s="62"/>
      <c r="DF147" s="10"/>
      <c r="DG147" s="10"/>
      <c r="DH147" s="10"/>
      <c r="DI147" s="10"/>
      <c r="DJ147" s="10"/>
      <c r="DK147" s="10"/>
      <c r="DL147" s="10"/>
      <c r="DM147" s="10"/>
    </row>
    <row r="148" spans="1:680" ht="15" customHeight="1" x14ac:dyDescent="0.2">
      <c r="A148" s="105"/>
      <c r="B148" s="84" t="s">
        <v>1435</v>
      </c>
      <c r="C148" s="12">
        <v>7</v>
      </c>
      <c r="D148" s="12">
        <v>1422</v>
      </c>
      <c r="E148" s="12">
        <v>1</v>
      </c>
      <c r="F148" s="12">
        <v>473</v>
      </c>
      <c r="G148" s="11" t="s">
        <v>1468</v>
      </c>
      <c r="H148" s="87"/>
      <c r="I148" s="11"/>
      <c r="J148" s="11"/>
      <c r="K148" s="11"/>
      <c r="L148" s="11"/>
      <c r="M148" s="11"/>
      <c r="N148" s="11"/>
      <c r="O148" s="11"/>
      <c r="P148" s="84"/>
      <c r="Q148" s="84"/>
      <c r="R148" s="84"/>
      <c r="S148" s="84"/>
      <c r="T148" s="84"/>
      <c r="U148" s="84"/>
      <c r="V148" s="84"/>
      <c r="W148" s="84"/>
      <c r="X148" s="46" t="s">
        <v>1427</v>
      </c>
      <c r="Y148" s="29" t="s">
        <v>1436</v>
      </c>
      <c r="Z148" s="29">
        <v>50.4</v>
      </c>
      <c r="AA148" s="29">
        <v>6.0000000000000001E-3</v>
      </c>
      <c r="AB148" s="29" t="s">
        <v>1437</v>
      </c>
      <c r="AC148" s="17" t="s">
        <v>1438</v>
      </c>
      <c r="AD148" s="17">
        <v>34.299999999999997</v>
      </c>
      <c r="AE148" s="17">
        <v>0.72</v>
      </c>
      <c r="AF148" s="17" t="s">
        <v>1439</v>
      </c>
      <c r="AG148" s="10" t="s">
        <v>1440</v>
      </c>
      <c r="AH148" s="10">
        <v>50.4</v>
      </c>
      <c r="AI148" s="19">
        <v>2.0000000000000002E-5</v>
      </c>
      <c r="AJ148" s="10" t="s">
        <v>1437</v>
      </c>
      <c r="AK148" s="10" t="s">
        <v>1441</v>
      </c>
      <c r="AL148" s="10">
        <v>40.4</v>
      </c>
      <c r="AM148" s="10">
        <v>0.24</v>
      </c>
      <c r="AN148" s="10" t="s">
        <v>1442</v>
      </c>
      <c r="AO148" s="10" t="s">
        <v>1443</v>
      </c>
      <c r="AP148" s="10">
        <v>43.1</v>
      </c>
      <c r="AQ148" s="10">
        <v>6.2E-2</v>
      </c>
      <c r="AR148" s="10" t="s">
        <v>1444</v>
      </c>
      <c r="AS148" s="10" t="s">
        <v>1445</v>
      </c>
      <c r="AT148" s="10">
        <v>652</v>
      </c>
      <c r="AU148" s="10">
        <v>0</v>
      </c>
      <c r="AV148" s="62"/>
      <c r="AW148" s="62"/>
      <c r="DF148" s="10"/>
      <c r="DG148" s="10"/>
      <c r="DH148" s="10"/>
      <c r="DI148" s="10"/>
      <c r="DJ148" s="10"/>
      <c r="DK148" s="10"/>
      <c r="DL148" s="10"/>
      <c r="DM148" s="10"/>
    </row>
    <row r="149" spans="1:680" s="20" customFormat="1" ht="15" customHeight="1" x14ac:dyDescent="0.2">
      <c r="A149" s="105"/>
      <c r="B149" s="122" t="s">
        <v>1446</v>
      </c>
      <c r="C149" s="22">
        <v>6</v>
      </c>
      <c r="D149" s="22">
        <v>2308</v>
      </c>
      <c r="E149" s="22">
        <v>2</v>
      </c>
      <c r="F149" s="22">
        <v>712</v>
      </c>
      <c r="G149" s="21" t="s">
        <v>1468</v>
      </c>
      <c r="H149" s="88"/>
      <c r="I149" s="21"/>
      <c r="J149" s="21"/>
      <c r="K149" s="21"/>
      <c r="L149" s="21"/>
      <c r="M149" s="21"/>
      <c r="N149" s="21"/>
      <c r="O149" s="21"/>
      <c r="P149" s="85"/>
      <c r="Q149" s="85"/>
      <c r="R149" s="85"/>
      <c r="S149" s="85"/>
      <c r="T149" s="85"/>
      <c r="U149" s="85"/>
      <c r="V149" s="85"/>
      <c r="W149" s="85"/>
      <c r="X149" s="48" t="s">
        <v>535</v>
      </c>
      <c r="Y149" s="25" t="s">
        <v>850</v>
      </c>
      <c r="Z149" s="65"/>
      <c r="AA149" s="65"/>
      <c r="AB149" s="66"/>
      <c r="AC149" s="25" t="s">
        <v>1447</v>
      </c>
      <c r="AD149" s="25">
        <v>33.1</v>
      </c>
      <c r="AE149" s="25">
        <v>3.4</v>
      </c>
      <c r="AF149" s="25" t="s">
        <v>1448</v>
      </c>
      <c r="AG149" s="20" t="s">
        <v>850</v>
      </c>
      <c r="AI149" s="26"/>
      <c r="AK149" s="20" t="s">
        <v>1449</v>
      </c>
      <c r="AL149" s="20">
        <v>38.5</v>
      </c>
      <c r="AM149" s="20">
        <v>2.1</v>
      </c>
      <c r="AN149" s="20" t="s">
        <v>1450</v>
      </c>
      <c r="AO149" s="20" t="s">
        <v>850</v>
      </c>
      <c r="AS149" s="20" t="s">
        <v>1451</v>
      </c>
      <c r="AT149" s="20">
        <v>436</v>
      </c>
      <c r="AU149" s="26">
        <v>9.9999999999999995E-145</v>
      </c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62"/>
      <c r="CS149" s="62"/>
      <c r="CT149" s="62"/>
      <c r="CU149" s="62"/>
      <c r="CV149" s="62"/>
      <c r="CW149" s="62"/>
      <c r="CX149" s="62"/>
      <c r="CY149" s="62"/>
      <c r="CZ149" s="62"/>
      <c r="DA149" s="62"/>
      <c r="DB149" s="62"/>
      <c r="DC149" s="62"/>
      <c r="DD149" s="62"/>
      <c r="DE149" s="62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  <c r="IK149" s="10"/>
      <c r="IL149" s="10"/>
      <c r="IM149" s="10"/>
      <c r="IN149" s="10"/>
      <c r="IO149" s="10"/>
      <c r="IP149" s="10"/>
      <c r="IQ149" s="10"/>
      <c r="IR149" s="10"/>
      <c r="IS149" s="10"/>
      <c r="IT149" s="10"/>
      <c r="IU149" s="10"/>
      <c r="IV149" s="10"/>
      <c r="IW149" s="10"/>
      <c r="IX149" s="10"/>
      <c r="IY149" s="10"/>
      <c r="IZ149" s="10"/>
      <c r="JA149" s="10"/>
      <c r="JB149" s="10"/>
      <c r="JC149" s="10"/>
      <c r="JD149" s="10"/>
      <c r="JE149" s="10"/>
      <c r="JF149" s="10"/>
      <c r="JG149" s="10"/>
      <c r="JH149" s="10"/>
      <c r="JI149" s="10"/>
      <c r="JJ149" s="10"/>
      <c r="JK149" s="10"/>
      <c r="JL149" s="10"/>
      <c r="JM149" s="10"/>
      <c r="JN149" s="10"/>
      <c r="JO149" s="10"/>
      <c r="JP149" s="10"/>
      <c r="JQ149" s="10"/>
      <c r="JR149" s="10"/>
      <c r="JS149" s="10"/>
      <c r="JT149" s="10"/>
      <c r="JU149" s="10"/>
      <c r="JV149" s="10"/>
      <c r="JW149" s="10"/>
      <c r="JX149" s="10"/>
      <c r="JY149" s="10"/>
      <c r="JZ149" s="10"/>
      <c r="KA149" s="10"/>
      <c r="KB149" s="10"/>
      <c r="KC149" s="10"/>
      <c r="KD149" s="10"/>
      <c r="KE149" s="10"/>
      <c r="KF149" s="10"/>
      <c r="KG149" s="10"/>
      <c r="KH149" s="10"/>
      <c r="KI149" s="10"/>
      <c r="KJ149" s="10"/>
      <c r="KK149" s="10"/>
      <c r="KL149" s="10"/>
      <c r="KM149" s="10"/>
      <c r="KN149" s="10"/>
      <c r="KO149" s="10"/>
      <c r="KP149" s="10"/>
      <c r="KQ149" s="10"/>
      <c r="KR149" s="10"/>
      <c r="KS149" s="10"/>
      <c r="KT149" s="10"/>
      <c r="KU149" s="10"/>
      <c r="KV149" s="10"/>
      <c r="KW149" s="10"/>
      <c r="KX149" s="10"/>
      <c r="KY149" s="10"/>
      <c r="KZ149" s="10"/>
      <c r="LA149" s="10"/>
      <c r="LB149" s="10"/>
      <c r="LC149" s="10"/>
      <c r="LD149" s="10"/>
      <c r="LE149" s="10"/>
      <c r="LF149" s="10"/>
      <c r="LG149" s="10"/>
      <c r="LH149" s="10"/>
      <c r="LI149" s="10"/>
      <c r="LJ149" s="10"/>
      <c r="LK149" s="10"/>
      <c r="LL149" s="10"/>
      <c r="LM149" s="10"/>
      <c r="LN149" s="10"/>
      <c r="LO149" s="10"/>
      <c r="LP149" s="10"/>
      <c r="LQ149" s="10"/>
      <c r="LR149" s="10"/>
      <c r="LS149" s="10"/>
      <c r="LT149" s="10"/>
      <c r="LU149" s="10"/>
      <c r="LV149" s="10"/>
      <c r="LW149" s="10"/>
      <c r="LX149" s="10"/>
      <c r="LY149" s="10"/>
      <c r="LZ149" s="10"/>
      <c r="MA149" s="10"/>
      <c r="MB149" s="10"/>
      <c r="MC149" s="10"/>
      <c r="MD149" s="10"/>
      <c r="ME149" s="10"/>
      <c r="MF149" s="10"/>
      <c r="MG149" s="10"/>
      <c r="MH149" s="10"/>
      <c r="MI149" s="10"/>
      <c r="MJ149" s="10"/>
      <c r="MK149" s="10"/>
      <c r="ML149" s="10"/>
      <c r="MM149" s="10"/>
      <c r="MN149" s="10"/>
      <c r="MO149" s="10"/>
      <c r="MP149" s="10"/>
      <c r="MQ149" s="10"/>
      <c r="MR149" s="10"/>
      <c r="MS149" s="10"/>
      <c r="MT149" s="10"/>
      <c r="MU149" s="10"/>
      <c r="MV149" s="10"/>
      <c r="MW149" s="10"/>
      <c r="MX149" s="10"/>
      <c r="MY149" s="10"/>
      <c r="MZ149" s="10"/>
      <c r="NA149" s="10"/>
      <c r="NB149" s="10"/>
      <c r="NC149" s="10"/>
      <c r="ND149" s="10"/>
      <c r="NE149" s="10"/>
      <c r="NF149" s="10"/>
      <c r="NG149" s="10"/>
      <c r="NH149" s="10"/>
      <c r="NI149" s="10"/>
      <c r="NJ149" s="10"/>
      <c r="NK149" s="10"/>
      <c r="NL149" s="10"/>
      <c r="NM149" s="10"/>
      <c r="NN149" s="10"/>
      <c r="NO149" s="10"/>
      <c r="NP149" s="10"/>
      <c r="NQ149" s="10"/>
      <c r="NR149" s="10"/>
      <c r="NS149" s="10"/>
      <c r="NT149" s="10"/>
      <c r="NU149" s="10"/>
      <c r="NV149" s="10"/>
      <c r="NW149" s="10"/>
      <c r="NX149" s="10"/>
      <c r="NY149" s="10"/>
      <c r="NZ149" s="10"/>
      <c r="OA149" s="10"/>
      <c r="OB149" s="10"/>
      <c r="OC149" s="10"/>
      <c r="OD149" s="10"/>
      <c r="OE149" s="10"/>
      <c r="OF149" s="10"/>
      <c r="OG149" s="10"/>
      <c r="OH149" s="10"/>
      <c r="OI149" s="10"/>
      <c r="OJ149" s="10"/>
      <c r="OK149" s="10"/>
      <c r="OL149" s="10"/>
      <c r="OM149" s="10"/>
      <c r="ON149" s="10"/>
      <c r="OO149" s="10"/>
      <c r="OP149" s="10"/>
      <c r="OQ149" s="10"/>
      <c r="OR149" s="10"/>
      <c r="OS149" s="10"/>
      <c r="OT149" s="10"/>
      <c r="OU149" s="10"/>
      <c r="OV149" s="10"/>
      <c r="OW149" s="10"/>
      <c r="OX149" s="10"/>
      <c r="OY149" s="10"/>
      <c r="OZ149" s="10"/>
      <c r="PA149" s="10"/>
      <c r="PB149" s="10"/>
      <c r="PC149" s="10"/>
      <c r="PD149" s="10"/>
      <c r="PE149" s="10"/>
      <c r="PF149" s="10"/>
      <c r="PG149" s="10"/>
      <c r="PH149" s="10"/>
      <c r="PI149" s="10"/>
      <c r="PJ149" s="10"/>
      <c r="PK149" s="10"/>
      <c r="PL149" s="10"/>
      <c r="PM149" s="10"/>
      <c r="PN149" s="10"/>
      <c r="PO149" s="10"/>
      <c r="PP149" s="10"/>
      <c r="PQ149" s="10"/>
      <c r="PR149" s="10"/>
      <c r="PS149" s="10"/>
      <c r="PT149" s="10"/>
      <c r="PU149" s="10"/>
      <c r="PV149" s="10"/>
      <c r="PW149" s="10"/>
      <c r="PX149" s="10"/>
      <c r="PY149" s="10"/>
      <c r="PZ149" s="10"/>
      <c r="QA149" s="10"/>
      <c r="QB149" s="10"/>
      <c r="QC149" s="10"/>
      <c r="QD149" s="10"/>
      <c r="QE149" s="10"/>
      <c r="QF149" s="10"/>
      <c r="QG149" s="10"/>
      <c r="QH149" s="10"/>
      <c r="QI149" s="10"/>
      <c r="QJ149" s="10"/>
      <c r="QK149" s="10"/>
      <c r="QL149" s="10"/>
      <c r="QM149" s="10"/>
      <c r="QN149" s="10"/>
      <c r="QO149" s="10"/>
      <c r="QP149" s="10"/>
      <c r="QQ149" s="10"/>
      <c r="QR149" s="10"/>
      <c r="QS149" s="10"/>
      <c r="QT149" s="10"/>
      <c r="QU149" s="10"/>
      <c r="QV149" s="10"/>
      <c r="QW149" s="10"/>
      <c r="QX149" s="10"/>
      <c r="QY149" s="10"/>
      <c r="QZ149" s="10"/>
      <c r="RA149" s="10"/>
      <c r="RB149" s="10"/>
      <c r="RC149" s="10"/>
      <c r="RD149" s="10"/>
      <c r="RE149" s="10"/>
      <c r="RF149" s="10"/>
      <c r="RG149" s="10"/>
      <c r="RH149" s="10"/>
      <c r="RI149" s="10"/>
      <c r="RJ149" s="10"/>
      <c r="RK149" s="10"/>
      <c r="RL149" s="10"/>
      <c r="RM149" s="10"/>
      <c r="RN149" s="10"/>
      <c r="RO149" s="10"/>
      <c r="RP149" s="10"/>
      <c r="RQ149" s="10"/>
      <c r="RR149" s="10"/>
      <c r="RS149" s="10"/>
      <c r="RT149" s="10"/>
      <c r="RU149" s="10"/>
      <c r="RV149" s="10"/>
      <c r="RW149" s="10"/>
      <c r="RX149" s="10"/>
      <c r="RY149" s="10"/>
      <c r="RZ149" s="10"/>
      <c r="SA149" s="10"/>
      <c r="SB149" s="10"/>
      <c r="SC149" s="10"/>
      <c r="SD149" s="10"/>
      <c r="SE149" s="10"/>
      <c r="SF149" s="10"/>
      <c r="SG149" s="10"/>
      <c r="SH149" s="10"/>
      <c r="SI149" s="10"/>
      <c r="SJ149" s="10"/>
      <c r="SK149" s="10"/>
      <c r="SL149" s="10"/>
      <c r="SM149" s="10"/>
      <c r="SN149" s="10"/>
      <c r="SO149" s="10"/>
      <c r="SP149" s="10"/>
      <c r="SQ149" s="10"/>
      <c r="SR149" s="10"/>
      <c r="SS149" s="10"/>
      <c r="ST149" s="10"/>
      <c r="SU149" s="10"/>
      <c r="SV149" s="10"/>
      <c r="SW149" s="10"/>
      <c r="SX149" s="10"/>
      <c r="SY149" s="10"/>
      <c r="SZ149" s="10"/>
      <c r="TA149" s="10"/>
      <c r="TB149" s="10"/>
      <c r="TC149" s="10"/>
      <c r="TD149" s="10"/>
      <c r="TE149" s="10"/>
      <c r="TF149" s="10"/>
      <c r="TG149" s="10"/>
      <c r="TH149" s="10"/>
      <c r="TI149" s="10"/>
      <c r="TJ149" s="10"/>
      <c r="TK149" s="10"/>
      <c r="TL149" s="10"/>
      <c r="TM149" s="10"/>
      <c r="TN149" s="10"/>
      <c r="TO149" s="10"/>
      <c r="TP149" s="10"/>
      <c r="TQ149" s="10"/>
      <c r="TR149" s="10"/>
      <c r="TS149" s="10"/>
      <c r="TT149" s="10"/>
      <c r="TU149" s="10"/>
      <c r="TV149" s="10"/>
      <c r="TW149" s="10"/>
      <c r="TX149" s="10"/>
      <c r="TY149" s="10"/>
      <c r="TZ149" s="10"/>
      <c r="UA149" s="10"/>
      <c r="UB149" s="10"/>
      <c r="UC149" s="10"/>
      <c r="UD149" s="10"/>
      <c r="UE149" s="10"/>
      <c r="UF149" s="10"/>
      <c r="UG149" s="10"/>
      <c r="UH149" s="10"/>
      <c r="UI149" s="10"/>
      <c r="UJ149" s="10"/>
      <c r="UK149" s="10"/>
      <c r="UL149" s="10"/>
      <c r="UM149" s="10"/>
      <c r="UN149" s="10"/>
      <c r="UO149" s="10"/>
      <c r="UP149" s="10"/>
      <c r="UQ149" s="10"/>
      <c r="UR149" s="10"/>
      <c r="US149" s="10"/>
      <c r="UT149" s="10"/>
      <c r="UU149" s="10"/>
      <c r="UV149" s="10"/>
      <c r="UW149" s="10"/>
      <c r="UX149" s="10"/>
      <c r="UY149" s="10"/>
      <c r="UZ149" s="10"/>
      <c r="VA149" s="10"/>
      <c r="VB149" s="10"/>
      <c r="VC149" s="10"/>
      <c r="VD149" s="10"/>
      <c r="VE149" s="10"/>
      <c r="VF149" s="10"/>
      <c r="VG149" s="10"/>
      <c r="VH149" s="10"/>
      <c r="VI149" s="10"/>
      <c r="VJ149" s="10"/>
      <c r="VK149" s="10"/>
      <c r="VL149" s="10"/>
      <c r="VM149" s="10"/>
      <c r="VN149" s="10"/>
      <c r="VO149" s="10"/>
      <c r="VP149" s="10"/>
      <c r="VQ149" s="10"/>
      <c r="VR149" s="10"/>
      <c r="VS149" s="10"/>
      <c r="VT149" s="10"/>
      <c r="VU149" s="10"/>
      <c r="VV149" s="10"/>
      <c r="VW149" s="10"/>
      <c r="VX149" s="10"/>
      <c r="VY149" s="10"/>
      <c r="VZ149" s="10"/>
      <c r="WA149" s="10"/>
      <c r="WB149" s="10"/>
      <c r="WC149" s="10"/>
      <c r="WD149" s="10"/>
      <c r="WE149" s="10"/>
      <c r="WF149" s="10"/>
      <c r="WG149" s="10"/>
      <c r="WH149" s="10"/>
      <c r="WI149" s="10"/>
      <c r="WJ149" s="10"/>
      <c r="WK149" s="10"/>
      <c r="WL149" s="10"/>
      <c r="WM149" s="10"/>
      <c r="WN149" s="10"/>
      <c r="WO149" s="10"/>
      <c r="WP149" s="10"/>
      <c r="WQ149" s="10"/>
      <c r="WR149" s="10"/>
      <c r="WS149" s="10"/>
      <c r="WT149" s="10"/>
      <c r="WU149" s="10"/>
      <c r="WV149" s="10"/>
      <c r="WW149" s="10"/>
      <c r="WX149" s="10"/>
      <c r="WY149" s="10"/>
      <c r="WZ149" s="10"/>
      <c r="XA149" s="10"/>
      <c r="XB149" s="10"/>
      <c r="XC149" s="10"/>
      <c r="XD149" s="10"/>
      <c r="XE149" s="10"/>
      <c r="XF149" s="10"/>
      <c r="XG149" s="10"/>
      <c r="XH149" s="10"/>
      <c r="XI149" s="10"/>
      <c r="XJ149" s="10"/>
      <c r="XK149" s="10"/>
      <c r="XL149" s="10"/>
      <c r="XM149" s="10"/>
      <c r="XN149" s="10"/>
      <c r="XO149" s="10"/>
      <c r="XP149" s="10"/>
      <c r="XQ149" s="10"/>
      <c r="XR149" s="10"/>
      <c r="XS149" s="10"/>
      <c r="XT149" s="10"/>
      <c r="XU149" s="10"/>
      <c r="XV149" s="10"/>
      <c r="XW149" s="10"/>
      <c r="XX149" s="10"/>
      <c r="XY149" s="10"/>
      <c r="XZ149" s="10"/>
      <c r="YA149" s="10"/>
      <c r="YB149" s="10"/>
      <c r="YC149" s="10"/>
      <c r="YD149" s="10"/>
      <c r="YE149" s="10"/>
      <c r="YF149" s="10"/>
      <c r="YG149" s="10"/>
      <c r="YH149" s="10"/>
      <c r="YI149" s="10"/>
      <c r="YJ149" s="10"/>
      <c r="YK149" s="10"/>
      <c r="YL149" s="10"/>
      <c r="YM149" s="10"/>
      <c r="YN149" s="10"/>
      <c r="YO149" s="10"/>
      <c r="YP149" s="10"/>
      <c r="YQ149" s="10"/>
      <c r="YR149" s="10"/>
      <c r="YS149" s="10"/>
      <c r="YT149" s="10"/>
      <c r="YU149" s="10"/>
      <c r="YV149" s="10"/>
      <c r="YW149" s="10"/>
      <c r="YX149" s="10"/>
      <c r="YY149" s="10"/>
      <c r="YZ149" s="10"/>
      <c r="ZA149" s="10"/>
      <c r="ZB149" s="10"/>
      <c r="ZC149" s="10"/>
      <c r="ZD149" s="10"/>
    </row>
    <row r="150" spans="1:680" ht="15" customHeight="1" x14ac:dyDescent="0.2">
      <c r="A150" s="105"/>
      <c r="B150" s="116" t="s">
        <v>1452</v>
      </c>
      <c r="C150" s="12">
        <v>5</v>
      </c>
      <c r="D150" s="12">
        <f>25686-25162</f>
        <v>524</v>
      </c>
      <c r="E150" s="12">
        <v>1</v>
      </c>
      <c r="F150" s="12">
        <v>174</v>
      </c>
      <c r="G150" s="40" t="s">
        <v>1469</v>
      </c>
      <c r="H150" s="40"/>
      <c r="I150" s="40"/>
      <c r="J150" s="40"/>
      <c r="K150" s="40"/>
      <c r="L150" s="40"/>
      <c r="M150" s="40"/>
      <c r="N150" s="40"/>
      <c r="O150" s="40"/>
      <c r="P150" s="84"/>
      <c r="Q150" s="84"/>
      <c r="R150" s="84"/>
      <c r="S150" s="84"/>
      <c r="T150" s="84"/>
      <c r="U150" s="84"/>
      <c r="V150" s="84"/>
      <c r="W150" s="84"/>
      <c r="X150" s="46" t="s">
        <v>535</v>
      </c>
      <c r="Y150" s="17" t="s">
        <v>850</v>
      </c>
      <c r="Z150" s="29"/>
      <c r="AA150" s="29"/>
      <c r="AB150" s="29"/>
      <c r="AC150" s="17" t="s">
        <v>850</v>
      </c>
      <c r="AD150" s="17"/>
      <c r="AE150" s="17"/>
      <c r="AF150" s="17"/>
      <c r="AG150" s="10" t="s">
        <v>850</v>
      </c>
      <c r="AH150" s="10"/>
      <c r="AI150" s="19"/>
      <c r="AJ150" s="10"/>
      <c r="AK150" s="10" t="s">
        <v>850</v>
      </c>
      <c r="AN150" s="10"/>
      <c r="AO150" s="10" t="s">
        <v>850</v>
      </c>
      <c r="AS150" s="10" t="s">
        <v>1084</v>
      </c>
      <c r="AT150" s="10">
        <v>112</v>
      </c>
      <c r="AU150" s="19">
        <v>2.0000000000000001E-27</v>
      </c>
      <c r="AV150" s="62"/>
      <c r="AW150" s="62"/>
      <c r="DF150" s="10"/>
      <c r="DG150" s="10"/>
      <c r="DH150" s="10"/>
      <c r="DI150" s="10"/>
      <c r="DJ150" s="10"/>
      <c r="DK150" s="10"/>
      <c r="DL150" s="10"/>
      <c r="DM150" s="10"/>
    </row>
    <row r="151" spans="1:680" ht="15" customHeight="1" x14ac:dyDescent="0.2">
      <c r="A151" s="105"/>
      <c r="B151" s="116" t="s">
        <v>1453</v>
      </c>
      <c r="C151" s="12">
        <v>5</v>
      </c>
      <c r="D151" s="12">
        <f>56146-55385</f>
        <v>761</v>
      </c>
      <c r="E151" s="12">
        <v>1</v>
      </c>
      <c r="F151" s="12">
        <v>253</v>
      </c>
      <c r="G151" s="40" t="s">
        <v>1469</v>
      </c>
      <c r="H151" s="40"/>
      <c r="I151" s="40"/>
      <c r="J151" s="40"/>
      <c r="K151" s="40"/>
      <c r="L151" s="40"/>
      <c r="M151" s="40"/>
      <c r="N151" s="40"/>
      <c r="O151" s="40"/>
      <c r="P151" s="84"/>
      <c r="Q151" s="84"/>
      <c r="R151" s="84"/>
      <c r="S151" s="84"/>
      <c r="T151" s="84"/>
      <c r="U151" s="84"/>
      <c r="V151" s="84"/>
      <c r="W151" s="84"/>
      <c r="X151" s="46" t="s">
        <v>535</v>
      </c>
      <c r="Y151" s="17" t="s">
        <v>850</v>
      </c>
      <c r="Z151" s="29"/>
      <c r="AA151" s="29"/>
      <c r="AB151" s="29"/>
      <c r="AC151" s="17" t="s">
        <v>850</v>
      </c>
      <c r="AD151" s="17"/>
      <c r="AE151" s="17"/>
      <c r="AF151" s="17"/>
      <c r="AG151" s="10" t="s">
        <v>850</v>
      </c>
      <c r="AH151" s="10"/>
      <c r="AI151" s="19"/>
      <c r="AJ151" s="10"/>
      <c r="AK151" s="10" t="s">
        <v>1099</v>
      </c>
      <c r="AL151" s="10">
        <v>34.299999999999997</v>
      </c>
      <c r="AM151" s="10">
        <v>9.8000000000000007</v>
      </c>
      <c r="AN151" s="10" t="s">
        <v>1100</v>
      </c>
      <c r="AO151" s="10" t="s">
        <v>1454</v>
      </c>
      <c r="AP151" s="10">
        <v>36.6</v>
      </c>
      <c r="AQ151" s="10">
        <v>3.8</v>
      </c>
      <c r="AR151" s="10" t="s">
        <v>1455</v>
      </c>
      <c r="AS151" s="10" t="s">
        <v>1084</v>
      </c>
      <c r="AT151" s="10">
        <v>136</v>
      </c>
      <c r="AU151" s="19">
        <v>1.9999999999999999E-36</v>
      </c>
      <c r="AV151" s="62"/>
      <c r="AW151" s="62"/>
      <c r="DF151" s="10"/>
      <c r="DG151" s="10"/>
      <c r="DH151" s="10"/>
      <c r="DI151" s="10"/>
      <c r="DJ151" s="10"/>
      <c r="DK151" s="10"/>
      <c r="DL151" s="10"/>
      <c r="DM151" s="10"/>
    </row>
    <row r="152" spans="1:680" ht="15" customHeight="1" x14ac:dyDescent="0.2">
      <c r="A152" s="105"/>
      <c r="B152" s="124" t="s">
        <v>1456</v>
      </c>
      <c r="C152" s="13">
        <v>7</v>
      </c>
      <c r="D152" s="13">
        <v>1212</v>
      </c>
      <c r="E152" s="13">
        <v>1</v>
      </c>
      <c r="F152" s="13">
        <v>403</v>
      </c>
      <c r="G152" s="40" t="s">
        <v>1469</v>
      </c>
      <c r="H152" s="91"/>
      <c r="I152" s="40"/>
      <c r="J152" s="40"/>
      <c r="K152" s="40"/>
      <c r="L152" s="40"/>
      <c r="M152" s="40"/>
      <c r="N152" s="40"/>
      <c r="O152" s="40"/>
      <c r="P152" s="84"/>
      <c r="Q152" s="84"/>
      <c r="R152" s="84"/>
      <c r="S152" s="84"/>
      <c r="T152" s="84"/>
      <c r="U152" s="84"/>
      <c r="V152" s="84"/>
      <c r="W152" s="84"/>
      <c r="X152" s="14" t="s">
        <v>170</v>
      </c>
      <c r="Y152" s="29" t="s">
        <v>1457</v>
      </c>
      <c r="Z152" s="29">
        <v>45.8</v>
      </c>
      <c r="AA152" s="29">
        <v>0.1</v>
      </c>
      <c r="AB152" s="29" t="s">
        <v>1458</v>
      </c>
      <c r="AC152" s="17"/>
      <c r="AD152" s="17"/>
      <c r="AE152" s="77"/>
      <c r="AF152" s="17"/>
      <c r="AG152" s="77"/>
      <c r="AH152" s="17"/>
      <c r="AI152" s="10"/>
      <c r="AJ152" s="18"/>
      <c r="AK152" s="19"/>
      <c r="AL152" s="18"/>
      <c r="AN152" s="18"/>
      <c r="AO152" s="19"/>
      <c r="AP152" s="18"/>
      <c r="AR152" s="18"/>
      <c r="AS152" s="19"/>
      <c r="AT152" s="18"/>
      <c r="AV152" s="62"/>
      <c r="AW152" s="62"/>
      <c r="DI152" s="10"/>
      <c r="DJ152" s="10"/>
      <c r="DK152" s="10"/>
      <c r="DL152" s="10"/>
      <c r="DM152" s="10"/>
    </row>
    <row r="153" spans="1:680" ht="15" customHeight="1" x14ac:dyDescent="0.2">
      <c r="B153" s="11"/>
      <c r="E153" s="12"/>
      <c r="F153" s="12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1"/>
      <c r="X153" s="14"/>
      <c r="Y153" s="78"/>
      <c r="Z153" s="78"/>
      <c r="AA153" s="78"/>
      <c r="AB153" s="78"/>
      <c r="AN153" s="10"/>
      <c r="AW153" s="62"/>
      <c r="DM153" s="10"/>
    </row>
    <row r="154" spans="1:680" ht="15" customHeight="1" x14ac:dyDescent="0.15">
      <c r="B154" s="99" t="s">
        <v>1496</v>
      </c>
      <c r="C154" s="109"/>
    </row>
  </sheetData>
  <sortState ref="B155:F174">
    <sortCondition ref="B154"/>
  </sortState>
  <mergeCells count="20">
    <mergeCell ref="A15:A152"/>
    <mergeCell ref="W1:W2"/>
    <mergeCell ref="A9:A13"/>
    <mergeCell ref="AK1:AN1"/>
    <mergeCell ref="AO1:AR1"/>
    <mergeCell ref="C1:C2"/>
    <mergeCell ref="D1:D2"/>
    <mergeCell ref="E1:E2"/>
    <mergeCell ref="F1:F2"/>
    <mergeCell ref="G1:G2"/>
    <mergeCell ref="B1:B2"/>
    <mergeCell ref="Y1:AB1"/>
    <mergeCell ref="A1:A2"/>
    <mergeCell ref="A3:A5"/>
    <mergeCell ref="H1:V1"/>
    <mergeCell ref="A6:A7"/>
    <mergeCell ref="X1:X2"/>
    <mergeCell ref="AC1:AF1"/>
    <mergeCell ref="AG1:AJ1"/>
    <mergeCell ref="AS1:AU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38"/>
    </sheetView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0" workbookViewId="0">
      <selection activeCell="H114" sqref="A1:XFD1048576"/>
    </sheetView>
  </sheetViews>
  <sheetFormatPr baseColWidth="10" defaultRowHeight="16" x14ac:dyDescent="0.2"/>
  <sheetData/>
  <sortState ref="A1:A150">
    <sortCondition ref="A1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Queen's University Belfast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McVeigh</dc:creator>
  <cp:lastModifiedBy>Microsoft Office User</cp:lastModifiedBy>
  <dcterms:created xsi:type="dcterms:W3CDTF">2017-10-08T10:59:30Z</dcterms:created>
  <dcterms:modified xsi:type="dcterms:W3CDTF">2018-01-12T13:04:56Z</dcterms:modified>
</cp:coreProperties>
</file>