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amfabass\Documents\My_Papers\Soft_Contact_Lens_Power_After_Fit\Sam - Complete\Second_sub\Final\"/>
    </mc:Choice>
  </mc:AlternateContent>
  <xr:revisionPtr revIDLastSave="0" documentId="13_ncr:1_{4E2697BB-CEF0-43D3-814F-D1F9F4C92453}" xr6:coauthVersionLast="40" xr6:coauthVersionMax="40" xr10:uidLastSave="{00000000-0000-0000-0000-000000000000}"/>
  <bookViews>
    <workbookView xWindow="-120" yWindow="-120" windowWidth="29040" windowHeight="15840" tabRatio="756" xr2:uid="{00000000-000D-0000-FFFF-FFFF00000000}"/>
  </bookViews>
  <sheets>
    <sheet name="Experimental Parameters" sheetId="1" r:id="rId1"/>
    <sheet name="Participant Eyes Data" sheetId="2" r:id="rId2"/>
    <sheet name="dP Results" sheetId="3" r:id="rId3"/>
    <sheet name="Effective Power Change" sheetId="7" r:id="rId4"/>
    <sheet name="Min Max Power Change" sheetId="10" r:id="rId5"/>
    <sheet name="Parametric Analysis" sheetId="12" r:id="rId6"/>
    <sheet name="BC_effect" sheetId="13" r:id="rId7"/>
  </sheets>
  <calcPr calcId="191029"/>
  <pivotCaches>
    <pivotCache cacheId="116" r:id="rId8"/>
    <pivotCache cacheId="117" r:id="rId9"/>
    <pivotCache cacheId="118" r:id="rId10"/>
    <pivotCache cacheId="119" r:id="rId11"/>
    <pivotCache cacheId="120" r:id="rId12"/>
    <pivotCache cacheId="121" r:id="rId13"/>
    <pivotCache cacheId="122" r:id="rId1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" i="2" l="1"/>
  <c r="K4" i="2"/>
  <c r="M7" i="13" l="1"/>
  <c r="I7" i="13"/>
  <c r="M2" i="13"/>
  <c r="I2" i="13"/>
  <c r="D18" i="12" l="1"/>
  <c r="C70" i="12" s="1"/>
  <c r="C18" i="12"/>
  <c r="C57" i="12" s="1"/>
  <c r="D3" i="12"/>
  <c r="B68" i="12" s="1"/>
  <c r="S10" i="10"/>
  <c r="R10" i="10"/>
  <c r="Q10" i="10"/>
  <c r="P10" i="10"/>
  <c r="O10" i="10"/>
  <c r="N10" i="10"/>
  <c r="M10" i="10"/>
  <c r="L10" i="10"/>
  <c r="K10" i="10"/>
  <c r="E21" i="10" s="1"/>
  <c r="J10" i="10"/>
  <c r="I10" i="10"/>
  <c r="H10" i="10"/>
  <c r="G10" i="10"/>
  <c r="F10" i="10"/>
  <c r="E10" i="10"/>
  <c r="D10" i="10"/>
  <c r="C10" i="10"/>
  <c r="B10" i="10"/>
  <c r="S9" i="10"/>
  <c r="R9" i="10"/>
  <c r="Q9" i="10"/>
  <c r="G20" i="10" s="1"/>
  <c r="P9" i="10"/>
  <c r="O9" i="10"/>
  <c r="N9" i="10"/>
  <c r="M9" i="10"/>
  <c r="L9" i="10"/>
  <c r="K9" i="10"/>
  <c r="J9" i="10"/>
  <c r="I9" i="10"/>
  <c r="H9" i="10"/>
  <c r="G9" i="10"/>
  <c r="F9" i="10"/>
  <c r="E9" i="10"/>
  <c r="C20" i="10" s="1"/>
  <c r="D9" i="10"/>
  <c r="C9" i="10"/>
  <c r="B9" i="10"/>
  <c r="S8" i="10"/>
  <c r="R8" i="10"/>
  <c r="Q8" i="10"/>
  <c r="P8" i="10"/>
  <c r="O8" i="10"/>
  <c r="N8" i="10"/>
  <c r="M8" i="10"/>
  <c r="L8" i="10"/>
  <c r="K8" i="10"/>
  <c r="E19" i="10" s="1"/>
  <c r="J8" i="10"/>
  <c r="I8" i="10"/>
  <c r="H8" i="10"/>
  <c r="G8" i="10"/>
  <c r="F8" i="10"/>
  <c r="E8" i="10"/>
  <c r="D8" i="10"/>
  <c r="C8" i="10"/>
  <c r="B8" i="10"/>
  <c r="S7" i="10"/>
  <c r="R7" i="10"/>
  <c r="Q7" i="10"/>
  <c r="G18" i="10" s="1"/>
  <c r="P7" i="10"/>
  <c r="O7" i="10"/>
  <c r="N7" i="10"/>
  <c r="M7" i="10"/>
  <c r="L7" i="10"/>
  <c r="K7" i="10"/>
  <c r="J7" i="10"/>
  <c r="I7" i="10"/>
  <c r="H7" i="10"/>
  <c r="G7" i="10"/>
  <c r="F7" i="10"/>
  <c r="E7" i="10"/>
  <c r="C18" i="10" s="1"/>
  <c r="D7" i="10"/>
  <c r="C7" i="10"/>
  <c r="B7" i="10"/>
  <c r="S6" i="10"/>
  <c r="R6" i="10"/>
  <c r="Q6" i="10"/>
  <c r="P6" i="10"/>
  <c r="O6" i="10"/>
  <c r="N6" i="10"/>
  <c r="M6" i="10"/>
  <c r="L6" i="10"/>
  <c r="K6" i="10"/>
  <c r="E17" i="10" s="1"/>
  <c r="J6" i="10"/>
  <c r="I6" i="10"/>
  <c r="H6" i="10"/>
  <c r="G6" i="10"/>
  <c r="F6" i="10"/>
  <c r="E6" i="10"/>
  <c r="D6" i="10"/>
  <c r="C6" i="10"/>
  <c r="B6" i="10"/>
  <c r="S5" i="10"/>
  <c r="R5" i="10"/>
  <c r="Q5" i="10"/>
  <c r="G16" i="10" s="1"/>
  <c r="P5" i="10"/>
  <c r="O5" i="10"/>
  <c r="N5" i="10"/>
  <c r="M5" i="10"/>
  <c r="L5" i="10"/>
  <c r="K5" i="10"/>
  <c r="J5" i="10"/>
  <c r="I5" i="10"/>
  <c r="H5" i="10"/>
  <c r="G5" i="10"/>
  <c r="F5" i="10"/>
  <c r="E5" i="10"/>
  <c r="C16" i="10" s="1"/>
  <c r="D5" i="10"/>
  <c r="C5" i="10"/>
  <c r="B5" i="10"/>
  <c r="S4" i="10"/>
  <c r="R4" i="10"/>
  <c r="Q4" i="10"/>
  <c r="P4" i="10"/>
  <c r="O4" i="10"/>
  <c r="N4" i="10"/>
  <c r="M4" i="10"/>
  <c r="L4" i="10"/>
  <c r="K4" i="10"/>
  <c r="E15" i="10" s="1"/>
  <c r="J4" i="10"/>
  <c r="I4" i="10"/>
  <c r="H4" i="10"/>
  <c r="G4" i="10"/>
  <c r="F4" i="10"/>
  <c r="E4" i="10"/>
  <c r="D4" i="10"/>
  <c r="C4" i="10"/>
  <c r="B4" i="10"/>
  <c r="S3" i="10"/>
  <c r="R3" i="10"/>
  <c r="Q3" i="10"/>
  <c r="G14" i="10" s="1"/>
  <c r="P3" i="10"/>
  <c r="O3" i="10"/>
  <c r="N3" i="10"/>
  <c r="M3" i="10"/>
  <c r="L3" i="10"/>
  <c r="K3" i="10"/>
  <c r="J3" i="10"/>
  <c r="I3" i="10"/>
  <c r="H3" i="10"/>
  <c r="G3" i="10"/>
  <c r="F3" i="10"/>
  <c r="E3" i="10"/>
  <c r="C14" i="10" s="1"/>
  <c r="D3" i="10"/>
  <c r="C3" i="10"/>
  <c r="B3" i="10"/>
  <c r="S2" i="10"/>
  <c r="R2" i="10"/>
  <c r="Q2" i="10"/>
  <c r="P2" i="10"/>
  <c r="O2" i="10"/>
  <c r="N2" i="10"/>
  <c r="M2" i="10"/>
  <c r="L2" i="10"/>
  <c r="K2" i="10"/>
  <c r="E13" i="10" s="1"/>
  <c r="J2" i="10"/>
  <c r="I2" i="10"/>
  <c r="H2" i="10"/>
  <c r="G2" i="10"/>
  <c r="F2" i="10"/>
  <c r="E2" i="10"/>
  <c r="D2" i="10"/>
  <c r="C2" i="10"/>
  <c r="B2" i="10"/>
  <c r="B29" i="7"/>
  <c r="J23" i="7"/>
  <c r="I23" i="7"/>
  <c r="H23" i="7"/>
  <c r="G23" i="7"/>
  <c r="F23" i="7"/>
  <c r="E23" i="7"/>
  <c r="D23" i="7"/>
  <c r="C23" i="7"/>
  <c r="B23" i="7"/>
  <c r="J22" i="7"/>
  <c r="I22" i="7"/>
  <c r="H22" i="7"/>
  <c r="G22" i="7"/>
  <c r="F22" i="7"/>
  <c r="E22" i="7"/>
  <c r="D22" i="7"/>
  <c r="C22" i="7"/>
  <c r="B22" i="7"/>
  <c r="J21" i="7"/>
  <c r="I21" i="7"/>
  <c r="H21" i="7"/>
  <c r="G21" i="7"/>
  <c r="F21" i="7"/>
  <c r="E21" i="7"/>
  <c r="D21" i="7"/>
  <c r="C21" i="7"/>
  <c r="B21" i="7"/>
  <c r="J20" i="7"/>
  <c r="I20" i="7"/>
  <c r="H20" i="7"/>
  <c r="G20" i="7"/>
  <c r="F20" i="7"/>
  <c r="E20" i="7"/>
  <c r="D20" i="7"/>
  <c r="C20" i="7"/>
  <c r="B20" i="7"/>
  <c r="J19" i="7"/>
  <c r="I19" i="7"/>
  <c r="H19" i="7"/>
  <c r="G19" i="7"/>
  <c r="F19" i="7"/>
  <c r="E19" i="7"/>
  <c r="D19" i="7"/>
  <c r="C19" i="7"/>
  <c r="B19" i="7"/>
  <c r="J18" i="7"/>
  <c r="I18" i="7"/>
  <c r="H18" i="7"/>
  <c r="G18" i="7"/>
  <c r="F18" i="7"/>
  <c r="E18" i="7"/>
  <c r="D18" i="7"/>
  <c r="C18" i="7"/>
  <c r="B18" i="7"/>
  <c r="B42" i="7" s="1"/>
  <c r="J17" i="7"/>
  <c r="I17" i="7"/>
  <c r="H17" i="7"/>
  <c r="G17" i="7"/>
  <c r="F17" i="7"/>
  <c r="E17" i="7"/>
  <c r="D17" i="7"/>
  <c r="C17" i="7"/>
  <c r="B17" i="7"/>
  <c r="J16" i="7"/>
  <c r="I16" i="7"/>
  <c r="H16" i="7"/>
  <c r="G16" i="7"/>
  <c r="F16" i="7"/>
  <c r="E16" i="7"/>
  <c r="D16" i="7"/>
  <c r="C16" i="7"/>
  <c r="B16" i="7"/>
  <c r="J15" i="7"/>
  <c r="I15" i="7"/>
  <c r="H15" i="7"/>
  <c r="G15" i="7"/>
  <c r="F15" i="7"/>
  <c r="E15" i="7"/>
  <c r="D15" i="7"/>
  <c r="C15" i="7"/>
  <c r="B15" i="7"/>
  <c r="J11" i="7"/>
  <c r="I11" i="7"/>
  <c r="H11" i="7"/>
  <c r="G11" i="7"/>
  <c r="F11" i="7"/>
  <c r="E11" i="7"/>
  <c r="D11" i="7"/>
  <c r="C11" i="7"/>
  <c r="B11" i="7"/>
  <c r="J10" i="7"/>
  <c r="I10" i="7"/>
  <c r="H10" i="7"/>
  <c r="G10" i="7"/>
  <c r="F10" i="7"/>
  <c r="E10" i="7"/>
  <c r="D10" i="7"/>
  <c r="C10" i="7"/>
  <c r="B10" i="7"/>
  <c r="J9" i="7"/>
  <c r="I9" i="7"/>
  <c r="H9" i="7"/>
  <c r="G9" i="7"/>
  <c r="F9" i="7"/>
  <c r="E9" i="7"/>
  <c r="D9" i="7"/>
  <c r="C9" i="7"/>
  <c r="B9" i="7"/>
  <c r="J8" i="7"/>
  <c r="I8" i="7"/>
  <c r="H8" i="7"/>
  <c r="G8" i="7"/>
  <c r="F8" i="7"/>
  <c r="E8" i="7"/>
  <c r="D8" i="7"/>
  <c r="C8" i="7"/>
  <c r="B8" i="7"/>
  <c r="B32" i="7" s="1"/>
  <c r="J7" i="7"/>
  <c r="I7" i="7"/>
  <c r="C32" i="12" s="1"/>
  <c r="D59" i="12" s="1"/>
  <c r="H7" i="7"/>
  <c r="B32" i="12" s="1"/>
  <c r="D45" i="12" s="1"/>
  <c r="G7" i="7"/>
  <c r="F7" i="7"/>
  <c r="E7" i="7"/>
  <c r="D7" i="7"/>
  <c r="C7" i="7"/>
  <c r="B7" i="7"/>
  <c r="J6" i="7"/>
  <c r="I6" i="7"/>
  <c r="H6" i="7"/>
  <c r="G6" i="7"/>
  <c r="F6" i="7"/>
  <c r="E6" i="7"/>
  <c r="D6" i="7"/>
  <c r="D6" i="12" s="1"/>
  <c r="B71" i="12" s="1"/>
  <c r="C6" i="7"/>
  <c r="C6" i="12" s="1"/>
  <c r="B58" i="12" s="1"/>
  <c r="B6" i="7"/>
  <c r="J5" i="7"/>
  <c r="I5" i="7"/>
  <c r="H5" i="7"/>
  <c r="G5" i="7"/>
  <c r="F5" i="7"/>
  <c r="E5" i="7"/>
  <c r="D5" i="7"/>
  <c r="C5" i="7"/>
  <c r="C29" i="7" s="1"/>
  <c r="B5" i="7"/>
  <c r="J4" i="7"/>
  <c r="I4" i="7"/>
  <c r="H4" i="7"/>
  <c r="G4" i="7"/>
  <c r="F4" i="7"/>
  <c r="E4" i="7"/>
  <c r="D4" i="7"/>
  <c r="C4" i="7"/>
  <c r="B4" i="7"/>
  <c r="J3" i="7"/>
  <c r="I3" i="7"/>
  <c r="H3" i="7"/>
  <c r="G3" i="7"/>
  <c r="F3" i="7"/>
  <c r="E3" i="7"/>
  <c r="D3" i="7"/>
  <c r="C3" i="7"/>
  <c r="B3" i="7"/>
  <c r="C4" i="2"/>
  <c r="C3" i="2"/>
  <c r="C2" i="2"/>
  <c r="B17" i="12" l="1"/>
  <c r="C42" i="12" s="1"/>
  <c r="B16" i="13"/>
  <c r="C43" i="13" s="1"/>
  <c r="B31" i="7"/>
  <c r="B7" i="13"/>
  <c r="B46" i="13" s="1"/>
  <c r="B34" i="12"/>
  <c r="D47" i="12" s="1"/>
  <c r="B33" i="13"/>
  <c r="D48" i="13" s="1"/>
  <c r="B17" i="13"/>
  <c r="C44" i="13" s="1"/>
  <c r="C33" i="13"/>
  <c r="D62" i="13" s="1"/>
  <c r="E4" i="2"/>
  <c r="B28" i="12"/>
  <c r="D41" i="12" s="1"/>
  <c r="B27" i="13"/>
  <c r="D42" i="13" s="1"/>
  <c r="D17" i="12"/>
  <c r="C69" i="12" s="1"/>
  <c r="D16" i="13"/>
  <c r="C70" i="13" s="1"/>
  <c r="C17" i="13"/>
  <c r="C58" i="13" s="1"/>
  <c r="B18" i="13"/>
  <c r="C45" i="13" s="1"/>
  <c r="D7" i="12"/>
  <c r="B72" i="12" s="1"/>
  <c r="D7" i="13"/>
  <c r="B73" i="13" s="1"/>
  <c r="C8" i="12"/>
  <c r="B60" i="12" s="1"/>
  <c r="C8" i="13"/>
  <c r="B61" i="13" s="1"/>
  <c r="B33" i="7"/>
  <c r="B9" i="13"/>
  <c r="B48" i="13" s="1"/>
  <c r="D33" i="13"/>
  <c r="D75" i="13" s="1"/>
  <c r="C34" i="13"/>
  <c r="D63" i="13" s="1"/>
  <c r="B36" i="12"/>
  <c r="D49" i="12" s="1"/>
  <c r="B35" i="13"/>
  <c r="D50" i="13" s="1"/>
  <c r="C42" i="7"/>
  <c r="D23" i="12"/>
  <c r="C75" i="12" s="1"/>
  <c r="C30" i="7"/>
  <c r="C6" i="13"/>
  <c r="B59" i="13" s="1"/>
  <c r="C23" i="13"/>
  <c r="C64" i="13" s="1"/>
  <c r="C28" i="12"/>
  <c r="D55" i="12" s="1"/>
  <c r="C27" i="13"/>
  <c r="D56" i="13" s="1"/>
  <c r="B28" i="13"/>
  <c r="D43" i="13" s="1"/>
  <c r="D17" i="13"/>
  <c r="C71" i="13" s="1"/>
  <c r="C18" i="13"/>
  <c r="C59" i="13" s="1"/>
  <c r="B20" i="12"/>
  <c r="C45" i="12" s="1"/>
  <c r="B19" i="13"/>
  <c r="C46" i="13" s="1"/>
  <c r="D8" i="13"/>
  <c r="B74" i="13" s="1"/>
  <c r="C33" i="7"/>
  <c r="C9" i="13"/>
  <c r="B62" i="13" s="1"/>
  <c r="B46" i="7"/>
  <c r="B10" i="13"/>
  <c r="B49" i="13" s="1"/>
  <c r="D34" i="13"/>
  <c r="D76" i="13" s="1"/>
  <c r="C36" i="12"/>
  <c r="D63" i="12" s="1"/>
  <c r="C35" i="13"/>
  <c r="D64" i="13" s="1"/>
  <c r="F13" i="10"/>
  <c r="B15" i="10"/>
  <c r="D16" i="10"/>
  <c r="F17" i="10"/>
  <c r="B19" i="10"/>
  <c r="D20" i="10"/>
  <c r="F21" i="10"/>
  <c r="B24" i="12"/>
  <c r="C49" i="12" s="1"/>
  <c r="D5" i="12"/>
  <c r="B70" i="12" s="1"/>
  <c r="D5" i="13"/>
  <c r="B71" i="13" s="1"/>
  <c r="C33" i="12"/>
  <c r="D60" i="12" s="1"/>
  <c r="C32" i="13"/>
  <c r="D61" i="13" s="1"/>
  <c r="C7" i="12"/>
  <c r="B59" i="12" s="1"/>
  <c r="C7" i="13"/>
  <c r="B60" i="13" s="1"/>
  <c r="B34" i="13"/>
  <c r="D49" i="13" s="1"/>
  <c r="D28" i="12"/>
  <c r="D68" i="12" s="1"/>
  <c r="D27" i="13"/>
  <c r="D69" i="13" s="1"/>
  <c r="C28" i="13"/>
  <c r="D57" i="13" s="1"/>
  <c r="C20" i="12"/>
  <c r="C59" i="12" s="1"/>
  <c r="C19" i="13"/>
  <c r="C60" i="13" s="1"/>
  <c r="B20" i="13"/>
  <c r="C47" i="13" s="1"/>
  <c r="D9" i="13"/>
  <c r="B75" i="13" s="1"/>
  <c r="C46" i="7"/>
  <c r="C10" i="13"/>
  <c r="B63" i="13" s="1"/>
  <c r="B11" i="12"/>
  <c r="B49" i="12" s="1"/>
  <c r="B11" i="13"/>
  <c r="B50" i="13" s="1"/>
  <c r="D36" i="12"/>
  <c r="D76" i="12" s="1"/>
  <c r="D35" i="13"/>
  <c r="D77" i="13" s="1"/>
  <c r="B43" i="7"/>
  <c r="B9" i="12"/>
  <c r="B47" i="12" s="1"/>
  <c r="D6" i="13"/>
  <c r="B72" i="13" s="1"/>
  <c r="D24" i="12"/>
  <c r="C76" i="12" s="1"/>
  <c r="D23" i="13"/>
  <c r="C77" i="13" s="1"/>
  <c r="B3" i="12"/>
  <c r="B41" i="12" s="1"/>
  <c r="B3" i="13"/>
  <c r="D18" i="13"/>
  <c r="C72" i="13" s="1"/>
  <c r="C39" i="7"/>
  <c r="C3" i="13"/>
  <c r="B40" i="7"/>
  <c r="B4" i="13"/>
  <c r="B43" i="13" s="1"/>
  <c r="D28" i="13"/>
  <c r="D70" i="13" s="1"/>
  <c r="C29" i="13"/>
  <c r="D58" i="13" s="1"/>
  <c r="B30" i="13"/>
  <c r="D45" i="13" s="1"/>
  <c r="D19" i="13"/>
  <c r="C73" i="13" s="1"/>
  <c r="C20" i="13"/>
  <c r="C61" i="13" s="1"/>
  <c r="B21" i="13"/>
  <c r="C48" i="13" s="1"/>
  <c r="D10" i="13"/>
  <c r="B76" i="13" s="1"/>
  <c r="C47" i="7"/>
  <c r="C11" i="13"/>
  <c r="B64" i="13" s="1"/>
  <c r="C9" i="12"/>
  <c r="B61" i="12" s="1"/>
  <c r="C15" i="13"/>
  <c r="C56" i="13" s="1"/>
  <c r="D31" i="13"/>
  <c r="D73" i="13" s="1"/>
  <c r="D22" i="13"/>
  <c r="C76" i="13" s="1"/>
  <c r="C17" i="12"/>
  <c r="C56" i="12" s="1"/>
  <c r="C16" i="13"/>
  <c r="C57" i="13" s="1"/>
  <c r="D33" i="12"/>
  <c r="D73" i="12" s="1"/>
  <c r="D32" i="13"/>
  <c r="D74" i="13" s="1"/>
  <c r="B29" i="13"/>
  <c r="D44" i="13" s="1"/>
  <c r="D3" i="13"/>
  <c r="C28" i="7"/>
  <c r="C4" i="13"/>
  <c r="B57" i="13" s="1"/>
  <c r="B5" i="12"/>
  <c r="B43" i="12" s="1"/>
  <c r="B5" i="13"/>
  <c r="B44" i="13" s="1"/>
  <c r="D30" i="12"/>
  <c r="D70" i="12" s="1"/>
  <c r="D29" i="13"/>
  <c r="D71" i="13" s="1"/>
  <c r="C31" i="12"/>
  <c r="D58" i="12" s="1"/>
  <c r="C30" i="13"/>
  <c r="D59" i="13" s="1"/>
  <c r="B31" i="13"/>
  <c r="D46" i="13" s="1"/>
  <c r="D20" i="13"/>
  <c r="C74" i="13" s="1"/>
  <c r="C22" i="12"/>
  <c r="C61" i="12" s="1"/>
  <c r="C21" i="13"/>
  <c r="C62" i="13" s="1"/>
  <c r="B23" i="12"/>
  <c r="C48" i="12" s="1"/>
  <c r="B22" i="13"/>
  <c r="C49" i="13" s="1"/>
  <c r="D11" i="13"/>
  <c r="B77" i="13" s="1"/>
  <c r="E20" i="10"/>
  <c r="G21" i="10"/>
  <c r="D11" i="12"/>
  <c r="B76" i="12" s="1"/>
  <c r="D34" i="12"/>
  <c r="D74" i="12" s="1"/>
  <c r="E3" i="2"/>
  <c r="D16" i="12"/>
  <c r="C68" i="12" s="1"/>
  <c r="D15" i="13"/>
  <c r="C69" i="13" s="1"/>
  <c r="B8" i="12"/>
  <c r="B46" i="12" s="1"/>
  <c r="B8" i="13"/>
  <c r="B47" i="13" s="1"/>
  <c r="E2" i="2"/>
  <c r="B15" i="13"/>
  <c r="C42" i="13" s="1"/>
  <c r="D4" i="12"/>
  <c r="B69" i="12" s="1"/>
  <c r="D4" i="13"/>
  <c r="B70" i="13" s="1"/>
  <c r="C5" i="12"/>
  <c r="B57" i="12" s="1"/>
  <c r="C5" i="13"/>
  <c r="B58" i="13" s="1"/>
  <c r="B30" i="7"/>
  <c r="B6" i="13"/>
  <c r="B45" i="13" s="1"/>
  <c r="D30" i="13"/>
  <c r="D72" i="13" s="1"/>
  <c r="C31" i="13"/>
  <c r="D60" i="13" s="1"/>
  <c r="B33" i="12"/>
  <c r="D46" i="12" s="1"/>
  <c r="B32" i="13"/>
  <c r="D47" i="13" s="1"/>
  <c r="D22" i="12"/>
  <c r="C74" i="12" s="1"/>
  <c r="D21" i="13"/>
  <c r="C75" i="13" s="1"/>
  <c r="C22" i="13"/>
  <c r="C63" i="13" s="1"/>
  <c r="B23" i="13"/>
  <c r="C50" i="13" s="1"/>
  <c r="C41" i="7"/>
  <c r="B16" i="12"/>
  <c r="C41" i="12" s="1"/>
  <c r="B35" i="12"/>
  <c r="D48" i="12" s="1"/>
  <c r="B21" i="12"/>
  <c r="C46" i="12" s="1"/>
  <c r="C29" i="12"/>
  <c r="D56" i="12" s="1"/>
  <c r="C31" i="7"/>
  <c r="B34" i="7"/>
  <c r="C40" i="7"/>
  <c r="B41" i="7"/>
  <c r="C13" i="10"/>
  <c r="E14" i="10"/>
  <c r="G15" i="10"/>
  <c r="C17" i="10"/>
  <c r="E18" i="10"/>
  <c r="G19" i="10"/>
  <c r="C21" i="10"/>
  <c r="C3" i="12"/>
  <c r="B55" i="12" s="1"/>
  <c r="B6" i="12"/>
  <c r="B44" i="12" s="1"/>
  <c r="D8" i="12"/>
  <c r="B73" i="12" s="1"/>
  <c r="C11" i="12"/>
  <c r="B63" i="12" s="1"/>
  <c r="B18" i="12"/>
  <c r="C43" i="12" s="1"/>
  <c r="D20" i="12"/>
  <c r="C72" i="12" s="1"/>
  <c r="C23" i="12"/>
  <c r="C62" i="12" s="1"/>
  <c r="B29" i="12"/>
  <c r="D42" i="12" s="1"/>
  <c r="D31" i="12"/>
  <c r="D71" i="12" s="1"/>
  <c r="C34" i="12"/>
  <c r="D61" i="12" s="1"/>
  <c r="B27" i="7"/>
  <c r="C32" i="7"/>
  <c r="B35" i="7"/>
  <c r="C43" i="7"/>
  <c r="B44" i="7"/>
  <c r="D13" i="10"/>
  <c r="F14" i="10"/>
  <c r="B16" i="10"/>
  <c r="D17" i="10"/>
  <c r="F18" i="10"/>
  <c r="B20" i="10"/>
  <c r="D21" i="10"/>
  <c r="C4" i="12"/>
  <c r="B56" i="12" s="1"/>
  <c r="B7" i="12"/>
  <c r="B45" i="12" s="1"/>
  <c r="D9" i="12"/>
  <c r="B74" i="12" s="1"/>
  <c r="C16" i="12"/>
  <c r="C55" i="12" s="1"/>
  <c r="B19" i="12"/>
  <c r="C44" i="12" s="1"/>
  <c r="D21" i="12"/>
  <c r="C73" i="12" s="1"/>
  <c r="C24" i="12"/>
  <c r="C63" i="12" s="1"/>
  <c r="B30" i="12"/>
  <c r="D43" i="12" s="1"/>
  <c r="D32" i="12"/>
  <c r="D72" i="12" s="1"/>
  <c r="C35" i="12"/>
  <c r="D62" i="12" s="1"/>
  <c r="C27" i="7"/>
  <c r="C35" i="7"/>
  <c r="C44" i="7"/>
  <c r="B45" i="7"/>
  <c r="G13" i="10"/>
  <c r="C15" i="10"/>
  <c r="E16" i="10"/>
  <c r="G17" i="10"/>
  <c r="C19" i="10"/>
  <c r="B10" i="12"/>
  <c r="B48" i="12" s="1"/>
  <c r="C19" i="12"/>
  <c r="C58" i="12" s="1"/>
  <c r="B22" i="12"/>
  <c r="C47" i="12" s="1"/>
  <c r="C30" i="12"/>
  <c r="D57" i="12" s="1"/>
  <c r="D35" i="12"/>
  <c r="D75" i="12" s="1"/>
  <c r="C45" i="7"/>
  <c r="B13" i="10"/>
  <c r="D14" i="10"/>
  <c r="F15" i="10"/>
  <c r="B17" i="10"/>
  <c r="D18" i="10"/>
  <c r="F19" i="10"/>
  <c r="B21" i="10"/>
  <c r="C10" i="12"/>
  <c r="B62" i="12" s="1"/>
  <c r="D19" i="12"/>
  <c r="C71" i="12" s="1"/>
  <c r="C34" i="7"/>
  <c r="B28" i="7"/>
  <c r="B39" i="7"/>
  <c r="B47" i="7"/>
  <c r="D10" i="12"/>
  <c r="B75" i="12" s="1"/>
  <c r="B31" i="12"/>
  <c r="D44" i="12" s="1"/>
  <c r="B4" i="12"/>
  <c r="B42" i="12" s="1"/>
  <c r="C21" i="12"/>
  <c r="C60" i="12" s="1"/>
  <c r="D29" i="12"/>
  <c r="D69" i="12" s="1"/>
  <c r="B14" i="10"/>
  <c r="D15" i="10"/>
  <c r="F16" i="10"/>
  <c r="B18" i="10"/>
  <c r="D19" i="10"/>
  <c r="F20" i="10"/>
  <c r="B26" i="10"/>
  <c r="B25" i="10"/>
  <c r="B52" i="7" l="1"/>
  <c r="B42" i="13"/>
  <c r="B38" i="13"/>
  <c r="N2" i="13" s="1"/>
  <c r="B37" i="13"/>
  <c r="J2" i="13" s="1"/>
  <c r="D80" i="13"/>
  <c r="P7" i="13" s="1"/>
  <c r="D79" i="13"/>
  <c r="L7" i="13" s="1"/>
  <c r="B56" i="13"/>
  <c r="C37" i="13"/>
  <c r="K2" i="13" s="1"/>
  <c r="C38" i="13"/>
  <c r="O2" i="13" s="1"/>
  <c r="B69" i="13"/>
  <c r="D38" i="13"/>
  <c r="P2" i="13" s="1"/>
  <c r="D37" i="13"/>
  <c r="L2" i="13" s="1"/>
  <c r="C80" i="13"/>
  <c r="O7" i="13" s="1"/>
  <c r="C79" i="13"/>
  <c r="K7" i="13" s="1"/>
  <c r="B57" i="7"/>
  <c r="B58" i="7"/>
  <c r="B51" i="7"/>
  <c r="B50" i="7"/>
  <c r="B56" i="7"/>
  <c r="B79" i="13" l="1"/>
  <c r="J7" i="13" s="1"/>
  <c r="B80" i="13"/>
  <c r="N7" i="13" s="1"/>
</calcChain>
</file>

<file path=xl/sharedStrings.xml><?xml version="1.0" encoding="utf-8"?>
<sst xmlns="http://schemas.openxmlformats.org/spreadsheetml/2006/main" count="487" uniqueCount="144">
  <si>
    <t>Formal Results: Spherical Contact Lenses</t>
  </si>
  <si>
    <t>SPH Range</t>
  </si>
  <si>
    <t>20 to -20</t>
  </si>
  <si>
    <t>Step</t>
  </si>
  <si>
    <t xml:space="preserve">BCs </t>
  </si>
  <si>
    <t xml:space="preserve">Tc </t>
  </si>
  <si>
    <t>14.5 (steep)</t>
  </si>
  <si>
    <t>15.5 (flat)</t>
  </si>
  <si>
    <t>Mathematical Assumptions in Lens Designs:</t>
  </si>
  <si>
    <t>R_optical = 4.0;</t>
  </si>
  <si>
    <t>R1 = BC;</t>
  </si>
  <si>
    <t>R2 = R1+2;</t>
  </si>
  <si>
    <t>R3 = R2-2;</t>
  </si>
  <si>
    <t>X1 = R_optical;</t>
  </si>
  <si>
    <t>X3 = DIAM/2;</t>
  </si>
  <si>
    <t>X2 = 0.5*(X1+X3);</t>
  </si>
  <si>
    <t>Min</t>
  </si>
  <si>
    <t>Max</t>
  </si>
  <si>
    <t>Mean</t>
  </si>
  <si>
    <t>Median</t>
  </si>
  <si>
    <t>Std</t>
  </si>
  <si>
    <t>Lens</t>
  </si>
  <si>
    <t>Eye</t>
  </si>
  <si>
    <t>DIAM (for each)</t>
  </si>
  <si>
    <t>Flat Radius</t>
  </si>
  <si>
    <t xml:space="preserve"> Flat Power (Sim K) </t>
  </si>
  <si>
    <t>Rounded  Flat Power</t>
  </si>
  <si>
    <t xml:space="preserve"> Patient ID</t>
  </si>
  <si>
    <t>Eye Classification by Power</t>
  </si>
  <si>
    <t>Normal Falls in this range:</t>
  </si>
  <si>
    <t>Min Normal:</t>
  </si>
  <si>
    <t>SD:</t>
  </si>
  <si>
    <t>Median Normal:</t>
  </si>
  <si>
    <t>Max Normal:</t>
  </si>
  <si>
    <t>Flat Eye (Sim K 41.8)</t>
  </si>
  <si>
    <t>Min Power Change (D)</t>
  </si>
  <si>
    <t>Max Power Change (D)</t>
  </si>
  <si>
    <t>Mean Power Change (D)</t>
  </si>
  <si>
    <t>Median Power Change (D)</t>
  </si>
  <si>
    <t>Std Dev Power Change (D)</t>
  </si>
  <si>
    <t>Base Curve:</t>
  </si>
  <si>
    <t>Spherical Power:</t>
  </si>
  <si>
    <t>Quality of Simulation Results</t>
  </si>
  <si>
    <t>DIAM:</t>
  </si>
  <si>
    <t>Steep Eye (Sim K 46.8)</t>
  </si>
  <si>
    <t xml:space="preserve">Normal Eye (Sim K 43.8) </t>
  </si>
  <si>
    <t>Goal: compare power change under prescriptions +20 to -20 SPH for one flat eye with a lens BC 8.8, average eye with lens 8.5, and steep eye with lens 8.2, each at diameters 14.5, 15.0, and 15.5. Results output are:</t>
  </si>
  <si>
    <t>Rx eye: 0.3
Ry eye: 0.1</t>
  </si>
  <si>
    <t>Rx eye: 0.0
Ry eye: 0.0</t>
  </si>
  <si>
    <t>BC=8.8</t>
  </si>
  <si>
    <t xml:space="preserve">BC=8.8 </t>
  </si>
  <si>
    <t>Z= -0.25
Rx eye = 1.6
Ry eye = 0.1</t>
  </si>
  <si>
    <t>BC=8.5</t>
  </si>
  <si>
    <t>Rx eye = 0.0
Ry eye = 0.0</t>
  </si>
  <si>
    <t>Z= -0.28
Rx=1.75
Ry=0.25</t>
  </si>
  <si>
    <t>Z: -0.25
Rx eye: -1.5
Ry eye:-1.0</t>
  </si>
  <si>
    <t>BC=8.2</t>
  </si>
  <si>
    <t>Rx: 0
Ry: 0</t>
  </si>
  <si>
    <t>BC =8.2</t>
  </si>
  <si>
    <t>Z: -0.33
Rx eye = -1.8
Ry eye = -0.3</t>
  </si>
  <si>
    <t>z=-0.05
Rx eye: 0.3
Ry eye: -0.1</t>
  </si>
  <si>
    <t>Z=-0.01
Rx eye = 0.0
Ry eye = 0.0</t>
  </si>
  <si>
    <t>Tc</t>
  </si>
  <si>
    <t>Z=0.05
Rx eye: 0.3
Ry eye: 0.1</t>
  </si>
  <si>
    <t>Z=-0.025
Rx eye = 0.0
Ry eye = 0.0</t>
  </si>
  <si>
    <t>Z: -0.35
Rx eye = -1.8
Ry eye = -0.3</t>
  </si>
  <si>
    <t>Flat 1 (D=15.5 BC=8.8)</t>
  </si>
  <si>
    <t>Flat 2 (D=15.0 BC=8.8)</t>
  </si>
  <si>
    <t>Flat 3 (D=14.5 BC=8.8)</t>
  </si>
  <si>
    <t>Avg 1 (D=15.5 BC=8.5)</t>
  </si>
  <si>
    <t>Avg 2 (D=15.0 BC=8.5)</t>
  </si>
  <si>
    <t>Avg 3 (D=14.5 BC=8.5)</t>
  </si>
  <si>
    <t>Steep  1 (D=15.5 BC=8.2)</t>
  </si>
  <si>
    <t>Steep 2 (D=15.0 BC=8.2)</t>
  </si>
  <si>
    <t>Steep 3 (D=14.5 BC=8.2)</t>
  </si>
  <si>
    <t>Applied Eye Tilt Lens Z change</t>
  </si>
  <si>
    <t>Z: -0.255
Rx eye: -1.5
Ry eye:-1.0</t>
  </si>
  <si>
    <t>z=-0.0525
Rx: 0
Ry: 0</t>
  </si>
  <si>
    <t>Std Dev Effective Power Change (D)</t>
  </si>
  <si>
    <t>Effective Power Change Spherical (D)</t>
  </si>
  <si>
    <t>Count of Power Change (&gt;0.25) After 1 Std Dev - by Lens Power</t>
  </si>
  <si>
    <t>D=15.5</t>
  </si>
  <si>
    <t>D=15</t>
  </si>
  <si>
    <t>D=14.5</t>
  </si>
  <si>
    <t>% Power Change (&gt;0.25) After 1 Std Dev - by Lens Diameter</t>
  </si>
  <si>
    <t>% Power Change (&gt;0.25) After 1 Std Dev - by Base Curve</t>
  </si>
  <si>
    <t>Row Labels</t>
  </si>
  <si>
    <t>Grand Total</t>
  </si>
  <si>
    <t>Sum of Flat 1 (D=15.5 BC=8.8)</t>
  </si>
  <si>
    <t>Sum of Flat 2 (D=15.0 BC=8.8)</t>
  </si>
  <si>
    <t>Sum of Flat 3 (D=14.5 BC=8.8)</t>
  </si>
  <si>
    <t>Sum of Avg 1 (D=15.5 BC=8.5)</t>
  </si>
  <si>
    <t>Sum of Avg 2 (D=15.0 BC=8.5)</t>
  </si>
  <si>
    <t>Sum of Avg 3 (D=14.5 BC=8.5)</t>
  </si>
  <si>
    <t>Sum of Steep  1 (D=15.5 BC=8.2)</t>
  </si>
  <si>
    <t>Sum of Steep 2 (D=15.0 BC=8.2)</t>
  </si>
  <si>
    <t>Sum of Steep 3 (D=14.5 BC=8.2)</t>
  </si>
  <si>
    <t>Flat Eye 1 Min</t>
  </si>
  <si>
    <t>Flat Eye 2 Min</t>
  </si>
  <si>
    <t>Flat Eye 3 Min</t>
  </si>
  <si>
    <t>Avg Eye 1 Min</t>
  </si>
  <si>
    <t>Avg Eye 2 Min</t>
  </si>
  <si>
    <t>Avg Eye 3 Min</t>
  </si>
  <si>
    <t>Steep Eye 1 Min</t>
  </si>
  <si>
    <t>Steep Eye 2 Min</t>
  </si>
  <si>
    <t>Steep Eye 3 Min</t>
  </si>
  <si>
    <t>Flat Eye 1 Max</t>
  </si>
  <si>
    <t>Flat Eye 2 Max</t>
  </si>
  <si>
    <t>Flat Eye 3 Max</t>
  </si>
  <si>
    <t>Avg Eye 1 Max</t>
  </si>
  <si>
    <t>Avg Eye 2 Max</t>
  </si>
  <si>
    <t>Avg Eye 3 Max</t>
  </si>
  <si>
    <t>Steep Eye 1 Max</t>
  </si>
  <si>
    <t>Steep Eye 2 Max</t>
  </si>
  <si>
    <t>Steep Eye 3 Max</t>
  </si>
  <si>
    <t>Spherical Power</t>
  </si>
  <si>
    <t>Max:</t>
  </si>
  <si>
    <t>Min:</t>
  </si>
  <si>
    <t>Magnitude of Power Change (&gt;0.25) After 1 Std Dev - by Lens Power</t>
  </si>
  <si>
    <t>Power Change by Diameter</t>
  </si>
  <si>
    <t>Power Change by Base Curve</t>
  </si>
  <si>
    <t>Flat Eye Min</t>
  </si>
  <si>
    <t>Steep Eye Min</t>
  </si>
  <si>
    <t>Flat Eye Max</t>
  </si>
  <si>
    <t>Avg Eye Max</t>
  </si>
  <si>
    <t>Steep Eye Max</t>
  </si>
  <si>
    <t>Sum of Flat Eye Min</t>
  </si>
  <si>
    <t>Sum of Steep Eye Min</t>
  </si>
  <si>
    <t>Sum of Flat Eye Max</t>
  </si>
  <si>
    <t>Sum of Avg Eye Max</t>
  </si>
  <si>
    <t>Sum of Steep Eye Max</t>
  </si>
  <si>
    <t>Avg Eye Min</t>
  </si>
  <si>
    <t>Sum of Avg Eye Min</t>
  </si>
  <si>
    <t>std_all</t>
  </si>
  <si>
    <t>mean_all</t>
  </si>
  <si>
    <t>Diameter</t>
  </si>
  <si>
    <t>BC</t>
  </si>
  <si>
    <t xml:space="preserve"> Participant  1 OD.mat</t>
  </si>
  <si>
    <t xml:space="preserve"> Participant  2 OS.mat</t>
  </si>
  <si>
    <t xml:space="preserve"> Participant  3 OD.mat</t>
  </si>
  <si>
    <t>Flat Eye:</t>
  </si>
  <si>
    <t>Average Eye:</t>
  </si>
  <si>
    <t>15 (average)</t>
  </si>
  <si>
    <t>Steep Eye: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</si>
</sst>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000000"/>
      <name val="Courier New"/>
      <family val="3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/>
    </xf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vertical="center"/>
    </xf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1" fillId="0" borderId="0" xfId="0" applyFont="1" applyAlignment="1">
      <alignment horizontal="right"/>
    </xf>
    <xf numFmtId="0" fontId="0" fillId="0" borderId="5" xfId="0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pivotButton="1"/>
    <xf numFmtId="0" fontId="0" fillId="2" borderId="0" xfId="0" applyFill="1"/>
    <xf numFmtId="0" fontId="1" fillId="0" borderId="0" xfId="0" applyFont="1" applyAlignment="1">
      <alignment wrapText="1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pivotCacheDefinition" Target="pivotCache/pivotCacheDefinition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pivotCacheDefinition" Target="pivotCache/pivotCacheDefinition7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600" b="1"/>
              <a:t>Effective Power Change</a:t>
            </a:r>
            <a:r>
              <a:rPr lang="en-GB" sz="1600" b="1" baseline="0"/>
              <a:t>: All Spherical Samples</a:t>
            </a:r>
            <a:endParaRPr lang="en-GB" sz="1600" b="1"/>
          </a:p>
        </c:rich>
      </c:tx>
      <c:layout>
        <c:manualLayout>
          <c:xMode val="edge"/>
          <c:yMode val="edge"/>
          <c:x val="0.23986690988830037"/>
          <c:y val="1.566701748264558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8031331469608983E-2"/>
          <c:y val="4.8901777451228999E-2"/>
          <c:w val="0.82352831934457038"/>
          <c:h val="0.77714623259482973"/>
        </c:manualLayout>
      </c:layout>
      <c:scatterChart>
        <c:scatterStyle val="lineMarker"/>
        <c:varyColors val="0"/>
        <c:ser>
          <c:idx val="0"/>
          <c:order val="0"/>
          <c:tx>
            <c:strRef>
              <c:f>'Effective Power Change'!$B$2</c:f>
              <c:strCache>
                <c:ptCount val="1"/>
                <c:pt idx="0">
                  <c:v>Flat 1 (D=15.5 BC=8.8)</c:v>
                </c:pt>
              </c:strCache>
            </c:strRef>
          </c:tx>
          <c:spPr>
            <a:ln w="1270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  <c:marker>
            <c:symbol val="circle"/>
            <c:size val="5"/>
            <c:spPr>
              <a:solidFill>
                <a:schemeClr val="lt1"/>
              </a:solidFill>
              <a:ln w="1270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</c:marker>
          <c:xVal>
            <c:numRef>
              <c:f>'Effective Power Change'!$A$3:$A$11</c:f>
              <c:numCache>
                <c:formatCode>General</c:formatCode>
                <c:ptCount val="9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numCache>
            </c:numRef>
          </c:xVal>
          <c:yVal>
            <c:numRef>
              <c:f>'Effective Power Change'!$B$3:$B$11</c:f>
              <c:numCache>
                <c:formatCode>General</c:formatCode>
                <c:ptCount val="9"/>
                <c:pt idx="0">
                  <c:v>0.19262499999999999</c:v>
                </c:pt>
                <c:pt idx="1">
                  <c:v>6.5608E-2</c:v>
                </c:pt>
                <c:pt idx="2">
                  <c:v>-4.5109999999999997E-2</c:v>
                </c:pt>
                <c:pt idx="3">
                  <c:v>-0.13303000000000001</c:v>
                </c:pt>
                <c:pt idx="4">
                  <c:v>-0.19219900000000001</c:v>
                </c:pt>
                <c:pt idx="5">
                  <c:v>-0.22401399999999999</c:v>
                </c:pt>
                <c:pt idx="6">
                  <c:v>-0.396011</c:v>
                </c:pt>
                <c:pt idx="7">
                  <c:v>-0.55664800000000003</c:v>
                </c:pt>
                <c:pt idx="8">
                  <c:v>-0.71977800000000003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B00-47C5-A644-676923B901C6}"/>
            </c:ext>
          </c:extLst>
        </c:ser>
        <c:ser>
          <c:idx val="1"/>
          <c:order val="1"/>
          <c:tx>
            <c:strRef>
              <c:f>'Effective Power Change'!$C$2</c:f>
              <c:strCache>
                <c:ptCount val="1"/>
                <c:pt idx="0">
                  <c:v>Flat 2 (D=15.0 BC=8.8)</c:v>
                </c:pt>
              </c:strCache>
            </c:strRef>
          </c:tx>
          <c:spPr>
            <a:ln w="12700" cap="flat" cmpd="sng" algn="ctr">
              <a:solidFill>
                <a:schemeClr val="accent4"/>
              </a:solidFill>
              <a:prstDash val="solid"/>
              <a:miter lim="800000"/>
            </a:ln>
            <a:effectLst/>
          </c:spPr>
          <c:marker>
            <c:symbol val="circle"/>
            <c:size val="5"/>
            <c:spPr>
              <a:solidFill>
                <a:schemeClr val="lt1"/>
              </a:solidFill>
              <a:ln w="12700" cap="flat" cmpd="sng" algn="ctr">
                <a:solidFill>
                  <a:schemeClr val="accent4"/>
                </a:solidFill>
                <a:prstDash val="solid"/>
                <a:miter lim="800000"/>
              </a:ln>
              <a:effectLst/>
            </c:spPr>
          </c:marker>
          <c:xVal>
            <c:numRef>
              <c:f>'Effective Power Change'!$A$3:$A$11</c:f>
              <c:numCache>
                <c:formatCode>General</c:formatCode>
                <c:ptCount val="9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numCache>
            </c:numRef>
          </c:xVal>
          <c:yVal>
            <c:numRef>
              <c:f>'Effective Power Change'!$C$3:$C$11</c:f>
              <c:numCache>
                <c:formatCode>General</c:formatCode>
                <c:ptCount val="9"/>
                <c:pt idx="0">
                  <c:v>0.19149099999999999</c:v>
                </c:pt>
                <c:pt idx="1">
                  <c:v>6.8234000000000003E-2</c:v>
                </c:pt>
                <c:pt idx="2">
                  <c:v>-5.3984999999999998E-2</c:v>
                </c:pt>
                <c:pt idx="3">
                  <c:v>-0.14574899999999999</c:v>
                </c:pt>
                <c:pt idx="4">
                  <c:v>-0.19640199999999999</c:v>
                </c:pt>
                <c:pt idx="5">
                  <c:v>-0.23239899999999999</c:v>
                </c:pt>
                <c:pt idx="6">
                  <c:v>-0.405835</c:v>
                </c:pt>
                <c:pt idx="7">
                  <c:v>-0.59504100000000004</c:v>
                </c:pt>
                <c:pt idx="8">
                  <c:v>-0.78172799999999998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B00-47C5-A644-676923B901C6}"/>
            </c:ext>
          </c:extLst>
        </c:ser>
        <c:ser>
          <c:idx val="2"/>
          <c:order val="2"/>
          <c:tx>
            <c:strRef>
              <c:f>'Effective Power Change'!$D$2</c:f>
              <c:strCache>
                <c:ptCount val="1"/>
                <c:pt idx="0">
                  <c:v>Flat 3 (D=14.5 BC=8.8)</c:v>
                </c:pt>
              </c:strCache>
            </c:strRef>
          </c:tx>
          <c:spPr>
            <a:ln w="12700" cap="flat" cmpd="sng" algn="ctr">
              <a:solidFill>
                <a:schemeClr val="accent1"/>
              </a:solidFill>
              <a:prstDash val="solid"/>
              <a:miter lim="800000"/>
            </a:ln>
            <a:effectLst/>
          </c:spPr>
          <c:marker>
            <c:symbol val="circle"/>
            <c:size val="5"/>
            <c:spPr>
              <a:solidFill>
                <a:schemeClr val="lt1"/>
              </a:solidFill>
              <a:ln w="12700" cap="flat" cmpd="sng" algn="ctr">
                <a:solidFill>
                  <a:schemeClr val="accent1"/>
                </a:solidFill>
                <a:prstDash val="solid"/>
                <a:miter lim="800000"/>
              </a:ln>
              <a:effectLst/>
            </c:spPr>
          </c:marker>
          <c:xVal>
            <c:numRef>
              <c:f>'Effective Power Change'!$A$3:$A$11</c:f>
              <c:numCache>
                <c:formatCode>General</c:formatCode>
                <c:ptCount val="9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numCache>
            </c:numRef>
          </c:xVal>
          <c:yVal>
            <c:numRef>
              <c:f>'Effective Power Change'!$D$3:$D$11</c:f>
              <c:numCache>
                <c:formatCode>General</c:formatCode>
                <c:ptCount val="9"/>
                <c:pt idx="0">
                  <c:v>0.171982</c:v>
                </c:pt>
                <c:pt idx="1">
                  <c:v>4.7683999999999997E-2</c:v>
                </c:pt>
                <c:pt idx="2">
                  <c:v>-6.2811000000000006E-2</c:v>
                </c:pt>
                <c:pt idx="3">
                  <c:v>-0.15281800000000001</c:v>
                </c:pt>
                <c:pt idx="4">
                  <c:v>-0.16938800000000001</c:v>
                </c:pt>
                <c:pt idx="5">
                  <c:v>-0.26018599999999997</c:v>
                </c:pt>
                <c:pt idx="6">
                  <c:v>-0.45238299999999998</c:v>
                </c:pt>
                <c:pt idx="7">
                  <c:v>-0.65873199999999998</c:v>
                </c:pt>
                <c:pt idx="8">
                  <c:v>-0.85381300000000004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B00-47C5-A644-676923B901C6}"/>
            </c:ext>
          </c:extLst>
        </c:ser>
        <c:ser>
          <c:idx val="3"/>
          <c:order val="3"/>
          <c:tx>
            <c:strRef>
              <c:f>'Effective Power Change'!$E$2</c:f>
              <c:strCache>
                <c:ptCount val="1"/>
                <c:pt idx="0">
                  <c:v>Avg 1 (D=15.5 BC=8.5)</c:v>
                </c:pt>
              </c:strCache>
            </c:strRef>
          </c:tx>
          <c:spPr>
            <a:ln w="1270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  <c:marker>
            <c:symbol val="square"/>
            <c:size val="5"/>
            <c:spPr>
              <a:solidFill>
                <a:schemeClr val="lt1"/>
              </a:solidFill>
              <a:ln w="1270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</c:marker>
          <c:xVal>
            <c:numRef>
              <c:f>'Effective Power Change'!$A$3:$A$11</c:f>
              <c:numCache>
                <c:formatCode>General</c:formatCode>
                <c:ptCount val="9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numCache>
            </c:numRef>
          </c:xVal>
          <c:yVal>
            <c:numRef>
              <c:f>'Effective Power Change'!$E$3:$E$11</c:f>
              <c:numCache>
                <c:formatCode>General</c:formatCode>
                <c:ptCount val="9"/>
                <c:pt idx="0">
                  <c:v>9.6131999999999995E-2</c:v>
                </c:pt>
                <c:pt idx="1">
                  <c:v>-3.2607999999999998E-2</c:v>
                </c:pt>
                <c:pt idx="2">
                  <c:v>-0.14064099999999999</c:v>
                </c:pt>
                <c:pt idx="3">
                  <c:v>-0.22381999999999999</c:v>
                </c:pt>
                <c:pt idx="4">
                  <c:v>-0.27066000000000001</c:v>
                </c:pt>
                <c:pt idx="5">
                  <c:v>-0.28909499999999999</c:v>
                </c:pt>
                <c:pt idx="6">
                  <c:v>-0.479186</c:v>
                </c:pt>
                <c:pt idx="7">
                  <c:v>-0.67936399999999997</c:v>
                </c:pt>
                <c:pt idx="8">
                  <c:v>-0.87142900000000001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B00-47C5-A644-676923B901C6}"/>
            </c:ext>
          </c:extLst>
        </c:ser>
        <c:ser>
          <c:idx val="4"/>
          <c:order val="4"/>
          <c:tx>
            <c:strRef>
              <c:f>'Effective Power Change'!$F$2</c:f>
              <c:strCache>
                <c:ptCount val="1"/>
                <c:pt idx="0">
                  <c:v>Avg 2 (D=15.0 BC=8.5)</c:v>
                </c:pt>
              </c:strCache>
            </c:strRef>
          </c:tx>
          <c:spPr>
            <a:ln w="12700" cap="flat" cmpd="sng" algn="ctr">
              <a:solidFill>
                <a:schemeClr val="accent4"/>
              </a:solidFill>
              <a:prstDash val="solid"/>
              <a:miter lim="800000"/>
            </a:ln>
            <a:effectLst/>
          </c:spPr>
          <c:marker>
            <c:symbol val="square"/>
            <c:size val="5"/>
            <c:spPr>
              <a:solidFill>
                <a:schemeClr val="lt1"/>
              </a:solidFill>
              <a:ln w="12700" cap="flat" cmpd="sng" algn="ctr">
                <a:solidFill>
                  <a:schemeClr val="accent4"/>
                </a:solidFill>
                <a:prstDash val="solid"/>
                <a:miter lim="800000"/>
              </a:ln>
              <a:effectLst/>
            </c:spPr>
          </c:marker>
          <c:xVal>
            <c:numRef>
              <c:f>'Effective Power Change'!$A$3:$A$11</c:f>
              <c:numCache>
                <c:formatCode>General</c:formatCode>
                <c:ptCount val="9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numCache>
            </c:numRef>
          </c:xVal>
          <c:yVal>
            <c:numRef>
              <c:f>'Effective Power Change'!$F$3:$F$11</c:f>
              <c:numCache>
                <c:formatCode>General</c:formatCode>
                <c:ptCount val="9"/>
                <c:pt idx="0">
                  <c:v>0.245396</c:v>
                </c:pt>
                <c:pt idx="1">
                  <c:v>9.7167000000000003E-2</c:v>
                </c:pt>
                <c:pt idx="2">
                  <c:v>-3.4735000000000002E-2</c:v>
                </c:pt>
                <c:pt idx="3">
                  <c:v>-0.14299000000000001</c:v>
                </c:pt>
                <c:pt idx="4">
                  <c:v>-0.22134899999999999</c:v>
                </c:pt>
                <c:pt idx="5">
                  <c:v>-0.27105400000000002</c:v>
                </c:pt>
                <c:pt idx="6">
                  <c:v>-0.45724199999999998</c:v>
                </c:pt>
                <c:pt idx="7">
                  <c:v>-0.66119099999999997</c:v>
                </c:pt>
                <c:pt idx="8">
                  <c:v>-0.85987199999999997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B00-47C5-A644-676923B901C6}"/>
            </c:ext>
          </c:extLst>
        </c:ser>
        <c:ser>
          <c:idx val="5"/>
          <c:order val="5"/>
          <c:tx>
            <c:strRef>
              <c:f>'Effective Power Change'!$G$2</c:f>
              <c:strCache>
                <c:ptCount val="1"/>
                <c:pt idx="0">
                  <c:v>Avg 3 (D=14.5 BC=8.5)</c:v>
                </c:pt>
              </c:strCache>
            </c:strRef>
          </c:tx>
          <c:spPr>
            <a:ln w="12700" cap="flat" cmpd="sng" algn="ctr">
              <a:solidFill>
                <a:schemeClr val="accent1"/>
              </a:solidFill>
              <a:prstDash val="solid"/>
              <a:miter lim="800000"/>
            </a:ln>
            <a:effectLst/>
          </c:spPr>
          <c:marker>
            <c:symbol val="square"/>
            <c:size val="5"/>
            <c:spPr>
              <a:solidFill>
                <a:schemeClr val="lt1"/>
              </a:solidFill>
              <a:ln w="12700" cap="flat" cmpd="sng" algn="ctr">
                <a:solidFill>
                  <a:schemeClr val="accent1"/>
                </a:solidFill>
                <a:prstDash val="solid"/>
                <a:miter lim="800000"/>
              </a:ln>
              <a:effectLst/>
            </c:spPr>
          </c:marker>
          <c:xVal>
            <c:numRef>
              <c:f>'Effective Power Change'!$A$3:$A$11</c:f>
              <c:numCache>
                <c:formatCode>General</c:formatCode>
                <c:ptCount val="9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numCache>
            </c:numRef>
          </c:xVal>
          <c:yVal>
            <c:numRef>
              <c:f>'Effective Power Change'!$G$3:$G$11</c:f>
              <c:numCache>
                <c:formatCode>General</c:formatCode>
                <c:ptCount val="9"/>
                <c:pt idx="0">
                  <c:v>0.16722200000000001</c:v>
                </c:pt>
                <c:pt idx="1">
                  <c:v>-2.036E-2</c:v>
                </c:pt>
                <c:pt idx="2">
                  <c:v>-8.3847000000000005E-2</c:v>
                </c:pt>
                <c:pt idx="3">
                  <c:v>-0.189224</c:v>
                </c:pt>
                <c:pt idx="4">
                  <c:v>-0.31524400000000002</c:v>
                </c:pt>
                <c:pt idx="5">
                  <c:v>-0.40865099999999999</c:v>
                </c:pt>
                <c:pt idx="6">
                  <c:v>-0.64900599999999997</c:v>
                </c:pt>
                <c:pt idx="7">
                  <c:v>-0.77719700000000003</c:v>
                </c:pt>
                <c:pt idx="8">
                  <c:v>-1.0150189999999999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B00-47C5-A644-676923B901C6}"/>
            </c:ext>
          </c:extLst>
        </c:ser>
        <c:ser>
          <c:idx val="6"/>
          <c:order val="6"/>
          <c:tx>
            <c:strRef>
              <c:f>'Effective Power Change'!$H$2</c:f>
              <c:strCache>
                <c:ptCount val="1"/>
                <c:pt idx="0">
                  <c:v>Steep  1 (D=15.5 BC=8.2)</c:v>
                </c:pt>
              </c:strCache>
            </c:strRef>
          </c:tx>
          <c:spPr>
            <a:ln w="1270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  <c:marker>
            <c:symbol val="triangle"/>
            <c:size val="5"/>
            <c:spPr>
              <a:solidFill>
                <a:schemeClr val="lt1"/>
              </a:solidFill>
              <a:ln w="1270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</c:marker>
          <c:xVal>
            <c:numRef>
              <c:f>'Effective Power Change'!$A$3:$A$11</c:f>
              <c:numCache>
                <c:formatCode>General</c:formatCode>
                <c:ptCount val="9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numCache>
            </c:numRef>
          </c:xVal>
          <c:yVal>
            <c:numRef>
              <c:f>'Effective Power Change'!$H$3:$H$11</c:f>
              <c:numCache>
                <c:formatCode>General</c:formatCode>
                <c:ptCount val="9"/>
                <c:pt idx="0">
                  <c:v>7.1331000000000006E-2</c:v>
                </c:pt>
                <c:pt idx="1">
                  <c:v>-9.3340000000000006E-2</c:v>
                </c:pt>
                <c:pt idx="2">
                  <c:v>-0.24334900000000001</c:v>
                </c:pt>
                <c:pt idx="3">
                  <c:v>-0.29242400000000002</c:v>
                </c:pt>
                <c:pt idx="4">
                  <c:v>-0.421676</c:v>
                </c:pt>
                <c:pt idx="5">
                  <c:v>-0.50978299999999999</c:v>
                </c:pt>
                <c:pt idx="6">
                  <c:v>-0.773922</c:v>
                </c:pt>
                <c:pt idx="7">
                  <c:v>-1.1430610000000001</c:v>
                </c:pt>
                <c:pt idx="8">
                  <c:v>-1.459449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B00-47C5-A644-676923B901C6}"/>
            </c:ext>
          </c:extLst>
        </c:ser>
        <c:ser>
          <c:idx val="7"/>
          <c:order val="7"/>
          <c:tx>
            <c:strRef>
              <c:f>'Effective Power Change'!$I$2</c:f>
              <c:strCache>
                <c:ptCount val="1"/>
                <c:pt idx="0">
                  <c:v>Steep 2 (D=15.0 BC=8.2)</c:v>
                </c:pt>
              </c:strCache>
            </c:strRef>
          </c:tx>
          <c:spPr>
            <a:ln w="12700" cap="flat" cmpd="sng" algn="ctr">
              <a:solidFill>
                <a:schemeClr val="accent4"/>
              </a:solidFill>
              <a:prstDash val="solid"/>
              <a:miter lim="800000"/>
            </a:ln>
            <a:effectLst/>
          </c:spPr>
          <c:marker>
            <c:symbol val="triangle"/>
            <c:size val="5"/>
            <c:spPr>
              <a:solidFill>
                <a:schemeClr val="lt1"/>
              </a:solidFill>
              <a:ln w="12700" cap="flat" cmpd="sng" algn="ctr">
                <a:solidFill>
                  <a:schemeClr val="accent4"/>
                </a:solidFill>
                <a:prstDash val="solid"/>
                <a:miter lim="800000"/>
              </a:ln>
              <a:effectLst/>
            </c:spPr>
          </c:marker>
          <c:xVal>
            <c:numRef>
              <c:f>'Effective Power Change'!$A$3:$A$11</c:f>
              <c:numCache>
                <c:formatCode>General</c:formatCode>
                <c:ptCount val="9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numCache>
            </c:numRef>
          </c:xVal>
          <c:yVal>
            <c:numRef>
              <c:f>'Effective Power Change'!$I$3:$I$11</c:f>
              <c:numCache>
                <c:formatCode>General</c:formatCode>
                <c:ptCount val="9"/>
                <c:pt idx="0">
                  <c:v>0.194628</c:v>
                </c:pt>
                <c:pt idx="1">
                  <c:v>3.9230000000000003E-3</c:v>
                </c:pt>
                <c:pt idx="2">
                  <c:v>-0.17052</c:v>
                </c:pt>
                <c:pt idx="3">
                  <c:v>-0.317749</c:v>
                </c:pt>
                <c:pt idx="4">
                  <c:v>-0.42766900000000002</c:v>
                </c:pt>
                <c:pt idx="5">
                  <c:v>-0.48054200000000002</c:v>
                </c:pt>
                <c:pt idx="6">
                  <c:v>-0.84584599999999999</c:v>
                </c:pt>
                <c:pt idx="7">
                  <c:v>-1.2141139999999999</c:v>
                </c:pt>
                <c:pt idx="8">
                  <c:v>-1.575113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B00-47C5-A644-676923B901C6}"/>
            </c:ext>
          </c:extLst>
        </c:ser>
        <c:ser>
          <c:idx val="8"/>
          <c:order val="8"/>
          <c:tx>
            <c:strRef>
              <c:f>'Effective Power Change'!$J$2</c:f>
              <c:strCache>
                <c:ptCount val="1"/>
                <c:pt idx="0">
                  <c:v>Steep 3 (D=14.5 BC=8.2)</c:v>
                </c:pt>
              </c:strCache>
            </c:strRef>
          </c:tx>
          <c:spPr>
            <a:ln w="12700" cap="flat" cmpd="sng" algn="ctr">
              <a:solidFill>
                <a:schemeClr val="accent1"/>
              </a:solidFill>
              <a:prstDash val="solid"/>
              <a:miter lim="800000"/>
            </a:ln>
            <a:effectLst/>
          </c:spPr>
          <c:marker>
            <c:symbol val="triangle"/>
            <c:size val="5"/>
            <c:spPr>
              <a:solidFill>
                <a:schemeClr val="lt1"/>
              </a:solidFill>
              <a:ln w="12700" cap="flat" cmpd="sng" algn="ctr">
                <a:solidFill>
                  <a:schemeClr val="accent1"/>
                </a:solidFill>
                <a:prstDash val="solid"/>
                <a:miter lim="800000"/>
              </a:ln>
              <a:effectLst/>
            </c:spPr>
          </c:marker>
          <c:xVal>
            <c:numRef>
              <c:f>'Effective Power Change'!$A$3:$A$11</c:f>
              <c:numCache>
                <c:formatCode>General</c:formatCode>
                <c:ptCount val="9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numCache>
            </c:numRef>
          </c:xVal>
          <c:yVal>
            <c:numRef>
              <c:f>'Effective Power Change'!$J$3:$J$11</c:f>
              <c:numCache>
                <c:formatCode>General</c:formatCode>
                <c:ptCount val="9"/>
                <c:pt idx="0">
                  <c:v>0.231905</c:v>
                </c:pt>
                <c:pt idx="1">
                  <c:v>-9.6557000000000004E-2</c:v>
                </c:pt>
                <c:pt idx="2">
                  <c:v>-0.24673300000000001</c:v>
                </c:pt>
                <c:pt idx="3">
                  <c:v>-0.417348</c:v>
                </c:pt>
                <c:pt idx="4">
                  <c:v>-0.49404700000000001</c:v>
                </c:pt>
                <c:pt idx="5">
                  <c:v>-0.51932500000000004</c:v>
                </c:pt>
                <c:pt idx="6">
                  <c:v>-0.91056499999999996</c:v>
                </c:pt>
                <c:pt idx="7">
                  <c:v>-1.3110269999999999</c:v>
                </c:pt>
                <c:pt idx="8">
                  <c:v>-1.723363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B00-47C5-A644-676923B90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0534239"/>
        <c:axId val="310535487"/>
      </c:scatterChart>
      <c:valAx>
        <c:axId val="310534239"/>
        <c:scaling>
          <c:orientation val="minMax"/>
          <c:max val="20"/>
          <c:min val="-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Spherical</a:t>
                </a:r>
                <a:r>
                  <a:rPr lang="en-GB" sz="1400" baseline="0"/>
                  <a:t> Lens Power</a:t>
                </a:r>
                <a:endParaRPr lang="en-GB" sz="1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535487"/>
        <c:crosses val="autoZero"/>
        <c:crossBetween val="midCat"/>
      </c:valAx>
      <c:valAx>
        <c:axId val="310535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Effective Power</a:t>
                </a:r>
                <a:r>
                  <a:rPr lang="en-GB" sz="1400" baseline="0"/>
                  <a:t> Change (D)</a:t>
                </a:r>
                <a:endParaRPr lang="en-GB" sz="1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534239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055767043590961"/>
          <c:y val="0.89568557188714082"/>
          <c:w val="0.5644255391547075"/>
          <c:h val="9.21047358305417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[S1 Results_Spherical.xlsx]Parametric Analysis!PivotTable3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'Parametric Analysis'!$H$65</c:f>
              <c:strCache>
                <c:ptCount val="1"/>
                <c:pt idx="0">
                  <c:v>Sum of Flat 3 (D=14.5 BC=8.8)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'Parametric Analysis'!$G$66:$G$75</c:f>
              <c:strCache>
                <c:ptCount val="9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strCache>
            </c:strRef>
          </c:cat>
          <c:val>
            <c:numRef>
              <c:f>'Parametric Analysis'!$H$66:$H$75</c:f>
              <c:numCache>
                <c:formatCode>General</c:formatCode>
                <c:ptCount val="9"/>
                <c:pt idx="0">
                  <c:v>0.171982</c:v>
                </c:pt>
                <c:pt idx="1">
                  <c:v>4.7683999999999997E-2</c:v>
                </c:pt>
                <c:pt idx="2">
                  <c:v>-6.2811000000000006E-2</c:v>
                </c:pt>
                <c:pt idx="3">
                  <c:v>-0.15281800000000001</c:v>
                </c:pt>
                <c:pt idx="4">
                  <c:v>-0.16938800000000001</c:v>
                </c:pt>
                <c:pt idx="5">
                  <c:v>-0.26018599999999997</c:v>
                </c:pt>
                <c:pt idx="6">
                  <c:v>-0.45238299999999998</c:v>
                </c:pt>
                <c:pt idx="7">
                  <c:v>-0.65873199999999998</c:v>
                </c:pt>
                <c:pt idx="8">
                  <c:v>-0.85381300000000004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B7-41E1-ABB2-10B88E3BC4A0}"/>
            </c:ext>
          </c:extLst>
        </c:ser>
        <c:ser>
          <c:idx val="1"/>
          <c:order val="1"/>
          <c:tx>
            <c:strRef>
              <c:f>'Parametric Analysis'!$I$65</c:f>
              <c:strCache>
                <c:ptCount val="1"/>
                <c:pt idx="0">
                  <c:v>Sum of Avg 3 (D=14.5 BC=8.5)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'Parametric Analysis'!$G$66:$G$75</c:f>
              <c:strCache>
                <c:ptCount val="9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strCache>
            </c:strRef>
          </c:cat>
          <c:val>
            <c:numRef>
              <c:f>'Parametric Analysis'!$I$66:$I$75</c:f>
              <c:numCache>
                <c:formatCode>General</c:formatCode>
                <c:ptCount val="9"/>
                <c:pt idx="0">
                  <c:v>0.16722200000000001</c:v>
                </c:pt>
                <c:pt idx="1">
                  <c:v>-2.036E-2</c:v>
                </c:pt>
                <c:pt idx="2">
                  <c:v>-8.3847000000000005E-2</c:v>
                </c:pt>
                <c:pt idx="3">
                  <c:v>-0.189224</c:v>
                </c:pt>
                <c:pt idx="4">
                  <c:v>-0.31524400000000002</c:v>
                </c:pt>
                <c:pt idx="5">
                  <c:v>-0.40865099999999999</c:v>
                </c:pt>
                <c:pt idx="6">
                  <c:v>-0.64900599999999997</c:v>
                </c:pt>
                <c:pt idx="7">
                  <c:v>-0.77719700000000003</c:v>
                </c:pt>
                <c:pt idx="8">
                  <c:v>-1.0150189999999999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B7-41E1-ABB2-10B88E3BC4A0}"/>
            </c:ext>
          </c:extLst>
        </c:ser>
        <c:ser>
          <c:idx val="2"/>
          <c:order val="2"/>
          <c:tx>
            <c:strRef>
              <c:f>'Parametric Analysis'!$J$65</c:f>
              <c:strCache>
                <c:ptCount val="1"/>
                <c:pt idx="0">
                  <c:v>Sum of Steep 3 (D=14.5 BC=8.2)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'Parametric Analysis'!$G$66:$G$75</c:f>
              <c:strCache>
                <c:ptCount val="9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strCache>
            </c:strRef>
          </c:cat>
          <c:val>
            <c:numRef>
              <c:f>'Parametric Analysis'!$J$66:$J$75</c:f>
              <c:numCache>
                <c:formatCode>General</c:formatCode>
                <c:ptCount val="9"/>
                <c:pt idx="0">
                  <c:v>0.231905</c:v>
                </c:pt>
                <c:pt idx="1">
                  <c:v>-9.6557000000000004E-2</c:v>
                </c:pt>
                <c:pt idx="2">
                  <c:v>-0.24673300000000001</c:v>
                </c:pt>
                <c:pt idx="3">
                  <c:v>-0.417348</c:v>
                </c:pt>
                <c:pt idx="4">
                  <c:v>-0.49404700000000001</c:v>
                </c:pt>
                <c:pt idx="5">
                  <c:v>-0.51932500000000004</c:v>
                </c:pt>
                <c:pt idx="6">
                  <c:v>-0.91056499999999996</c:v>
                </c:pt>
                <c:pt idx="7">
                  <c:v>-1.3110269999999999</c:v>
                </c:pt>
                <c:pt idx="8">
                  <c:v>-1.723363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B7-41E1-ABB2-10B88E3BC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2700080"/>
        <c:axId val="2142688848"/>
      </c:lineChart>
      <c:catAx>
        <c:axId val="214270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2688848"/>
        <c:crosses val="autoZero"/>
        <c:auto val="1"/>
        <c:lblAlgn val="ctr"/>
        <c:lblOffset val="100"/>
        <c:noMultiLvlLbl val="0"/>
      </c:catAx>
      <c:valAx>
        <c:axId val="214268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2700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latin typeface="Arial" panose="020B0604020202020204" pitchFamily="34" charset="0"/>
                <a:cs typeface="Arial" panose="020B0604020202020204" pitchFamily="34" charset="0"/>
              </a:rPr>
              <a:t>Spherical</a:t>
            </a:r>
            <a:r>
              <a:rPr lang="en-US" sz="1800" b="1" baseline="0">
                <a:latin typeface="Arial" panose="020B0604020202020204" pitchFamily="34" charset="0"/>
                <a:cs typeface="Arial" panose="020B0604020202020204" pitchFamily="34" charset="0"/>
              </a:rPr>
              <a:t> Lenses</a:t>
            </a:r>
          </a:p>
          <a:p>
            <a:pPr>
              <a:defRPr/>
            </a:pPr>
            <a:r>
              <a:rPr lang="en-US" sz="1600" b="1">
                <a:latin typeface="Arial" panose="020B0604020202020204" pitchFamily="34" charset="0"/>
                <a:cs typeface="Arial" panose="020B0604020202020204" pitchFamily="34" charset="0"/>
              </a:rPr>
              <a:t>% Power Changes &gt;0.25D</a:t>
            </a: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</a:p>
          <a:p>
            <a:pPr>
              <a:defRPr/>
            </a:pPr>
            <a:endParaRPr lang="en-US" sz="12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/>
            </a:pPr>
            <a:r>
              <a:rPr lang="en-US" sz="1200" b="1">
                <a:latin typeface="Arial" panose="020B0604020202020204" pitchFamily="34" charset="0"/>
                <a:cs typeface="Arial" panose="020B0604020202020204" pitchFamily="34" charset="0"/>
              </a:rPr>
              <a:t>1SD applied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443525794527561"/>
          <c:y val="0.18336775471879846"/>
          <c:w val="0.79176996953337464"/>
          <c:h val="0.67847892421813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'Effective Power Change'!$M$26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'Effective Power Change'!$L$27:$L$35</c:f>
              <c:numCache>
                <c:formatCode>General</c:formatCode>
                <c:ptCount val="9"/>
              </c:numCache>
            </c:numRef>
          </c:cat>
          <c:val>
            <c:numRef>
              <c:f>'Effective Power Change'!$M$27:$M$35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0666-4160-B469-8B9A3DA07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95066560"/>
        <c:axId val="2095055744"/>
      </c:barChart>
      <c:catAx>
        <c:axId val="2095066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600" b="1">
                    <a:latin typeface="Arial" panose="020B0604020202020204" pitchFamily="34" charset="0"/>
                    <a:cs typeface="Arial" panose="020B0604020202020204" pitchFamily="34" charset="0"/>
                  </a:rPr>
                  <a:t>Nominal</a:t>
                </a:r>
                <a:r>
                  <a:rPr lang="en-GB" sz="1600" b="1" baseline="0">
                    <a:latin typeface="Arial" panose="020B0604020202020204" pitchFamily="34" charset="0"/>
                    <a:cs typeface="Arial" panose="020B0604020202020204" pitchFamily="34" charset="0"/>
                  </a:rPr>
                  <a:t> Lens Power</a:t>
                </a:r>
                <a:endParaRPr lang="en-GB" sz="1600" b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95055744"/>
        <c:crosses val="autoZero"/>
        <c:auto val="1"/>
        <c:lblAlgn val="ctr"/>
        <c:lblOffset val="100"/>
        <c:noMultiLvlLbl val="0"/>
      </c:catAx>
      <c:valAx>
        <c:axId val="20950557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95066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Spherical Lense</a:t>
            </a:r>
            <a:r>
              <a:rPr lang="en-GB" baseline="0"/>
              <a:t>s </a:t>
            </a:r>
          </a:p>
          <a:p>
            <a:pPr>
              <a:defRPr/>
            </a:pPr>
            <a:r>
              <a:rPr lang="en-GB" baseline="0"/>
              <a:t>% EPC &gt; 0.25 D by Diameter</a:t>
            </a:r>
          </a:p>
          <a:p>
            <a:pPr>
              <a:defRPr/>
            </a:pPr>
            <a:r>
              <a:rPr lang="en-GB" baseline="0"/>
              <a:t>1 SD Applied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'Effective Power Change'!$A$50:$A$52</c:f>
              <c:strCache>
                <c:ptCount val="3"/>
                <c:pt idx="0">
                  <c:v>D=15.5</c:v>
                </c:pt>
                <c:pt idx="1">
                  <c:v>D=15</c:v>
                </c:pt>
                <c:pt idx="2">
                  <c:v>D=14.5</c:v>
                </c:pt>
              </c:strCache>
            </c:strRef>
          </c:cat>
          <c:val>
            <c:numRef>
              <c:f>'Effective Power Change'!$B$50:$B$52</c:f>
              <c:numCache>
                <c:formatCode>General</c:formatCode>
                <c:ptCount val="3"/>
                <c:pt idx="0">
                  <c:v>0.1111111111111111</c:v>
                </c:pt>
                <c:pt idx="1">
                  <c:v>0.1111111111111111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B1-4B1E-973A-1E4320B4B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0526112"/>
        <c:axId val="970521120"/>
      </c:barChart>
      <c:catAx>
        <c:axId val="97052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0521120"/>
        <c:crosses val="autoZero"/>
        <c:auto val="1"/>
        <c:lblAlgn val="ctr"/>
        <c:lblOffset val="100"/>
        <c:noMultiLvlLbl val="0"/>
      </c:catAx>
      <c:valAx>
        <c:axId val="97052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0526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Spherical Lenses </a:t>
            </a:r>
            <a:endParaRPr lang="en-GB">
              <a:effectLst/>
            </a:endParaRPr>
          </a:p>
          <a:p>
            <a:pPr>
              <a:defRPr/>
            </a:pPr>
            <a:r>
              <a:rPr lang="en-GB" sz="1800" b="0" i="0" baseline="0">
                <a:effectLst/>
              </a:rPr>
              <a:t>% EPC &gt; 0.25 D by Base Curve</a:t>
            </a:r>
            <a:endParaRPr lang="en-GB">
              <a:effectLst/>
            </a:endParaRPr>
          </a:p>
          <a:p>
            <a:pPr>
              <a:defRPr/>
            </a:pPr>
            <a:r>
              <a:rPr lang="en-GB" sz="1800" b="0" i="0" baseline="0">
                <a:effectLst/>
              </a:rPr>
              <a:t>1 SD Applied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'Effective Power Change'!$A$56:$A$58</c:f>
              <c:strCache>
                <c:ptCount val="3"/>
                <c:pt idx="0">
                  <c:v>BC=8.2</c:v>
                </c:pt>
                <c:pt idx="1">
                  <c:v>BC=8.5</c:v>
                </c:pt>
                <c:pt idx="2">
                  <c:v>BC=8.8</c:v>
                </c:pt>
              </c:strCache>
            </c:strRef>
          </c:cat>
          <c:val>
            <c:numRef>
              <c:f>'Effective Power Change'!$B$56:$B$58</c:f>
              <c:numCache>
                <c:formatCode>General</c:formatCode>
                <c:ptCount val="3"/>
                <c:pt idx="0">
                  <c:v>0.22222222222222221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F8-4F7F-BA0D-9519B378A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2980944"/>
        <c:axId val="1102982192"/>
      </c:barChart>
      <c:catAx>
        <c:axId val="110298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2982192"/>
        <c:crosses val="autoZero"/>
        <c:auto val="1"/>
        <c:lblAlgn val="ctr"/>
        <c:lblOffset val="100"/>
        <c:noMultiLvlLbl val="0"/>
      </c:catAx>
      <c:valAx>
        <c:axId val="110298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2980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[S1 Results_Spherical.xlsx]Parametric Analysis!PivotTable6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'Parametric Analysis'!$G$1</c:f>
              <c:strCache>
                <c:ptCount val="1"/>
                <c:pt idx="0">
                  <c:v>Sum of Flat 1 (D=15.5 BC=8.8)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'Parametric Analysis'!$F$2:$F$11</c:f>
              <c:strCache>
                <c:ptCount val="9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strCache>
            </c:strRef>
          </c:cat>
          <c:val>
            <c:numRef>
              <c:f>'Parametric Analysis'!$G$2:$G$11</c:f>
              <c:numCache>
                <c:formatCode>General</c:formatCode>
                <c:ptCount val="9"/>
                <c:pt idx="0">
                  <c:v>0.19262499999999999</c:v>
                </c:pt>
                <c:pt idx="1">
                  <c:v>6.5608E-2</c:v>
                </c:pt>
                <c:pt idx="2">
                  <c:v>-4.5109999999999997E-2</c:v>
                </c:pt>
                <c:pt idx="3">
                  <c:v>-0.13303000000000001</c:v>
                </c:pt>
                <c:pt idx="4">
                  <c:v>-0.19219900000000001</c:v>
                </c:pt>
                <c:pt idx="5">
                  <c:v>-0.22401399999999999</c:v>
                </c:pt>
                <c:pt idx="6">
                  <c:v>-0.396011</c:v>
                </c:pt>
                <c:pt idx="7">
                  <c:v>-0.55664800000000003</c:v>
                </c:pt>
                <c:pt idx="8">
                  <c:v>-0.71977800000000003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E4-4245-BFBD-E39A6CBD63E2}"/>
            </c:ext>
          </c:extLst>
        </c:ser>
        <c:ser>
          <c:idx val="1"/>
          <c:order val="1"/>
          <c:tx>
            <c:strRef>
              <c:f>'Parametric Analysis'!$H$1</c:f>
              <c:strCache>
                <c:ptCount val="1"/>
                <c:pt idx="0">
                  <c:v>Sum of Flat 2 (D=15.0 BC=8.8)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'Parametric Analysis'!$F$2:$F$11</c:f>
              <c:strCache>
                <c:ptCount val="9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strCache>
            </c:strRef>
          </c:cat>
          <c:val>
            <c:numRef>
              <c:f>'Parametric Analysis'!$H$2:$H$11</c:f>
              <c:numCache>
                <c:formatCode>General</c:formatCode>
                <c:ptCount val="9"/>
                <c:pt idx="0">
                  <c:v>0.19149099999999999</c:v>
                </c:pt>
                <c:pt idx="1">
                  <c:v>6.8234000000000003E-2</c:v>
                </c:pt>
                <c:pt idx="2">
                  <c:v>-5.3984999999999998E-2</c:v>
                </c:pt>
                <c:pt idx="3">
                  <c:v>-0.14574899999999999</c:v>
                </c:pt>
                <c:pt idx="4">
                  <c:v>-0.19640199999999999</c:v>
                </c:pt>
                <c:pt idx="5">
                  <c:v>-0.23239899999999999</c:v>
                </c:pt>
                <c:pt idx="6">
                  <c:v>-0.405835</c:v>
                </c:pt>
                <c:pt idx="7">
                  <c:v>-0.59504100000000004</c:v>
                </c:pt>
                <c:pt idx="8">
                  <c:v>-0.78172799999999998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E4-4245-BFBD-E39A6CBD63E2}"/>
            </c:ext>
          </c:extLst>
        </c:ser>
        <c:ser>
          <c:idx val="2"/>
          <c:order val="2"/>
          <c:tx>
            <c:strRef>
              <c:f>'Parametric Analysis'!$I$1</c:f>
              <c:strCache>
                <c:ptCount val="1"/>
                <c:pt idx="0">
                  <c:v>Sum of Flat 3 (D=14.5 BC=8.8)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'Parametric Analysis'!$F$2:$F$11</c:f>
              <c:strCache>
                <c:ptCount val="9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strCache>
            </c:strRef>
          </c:cat>
          <c:val>
            <c:numRef>
              <c:f>'Parametric Analysis'!$I$2:$I$11</c:f>
              <c:numCache>
                <c:formatCode>General</c:formatCode>
                <c:ptCount val="9"/>
                <c:pt idx="0">
                  <c:v>0.171982</c:v>
                </c:pt>
                <c:pt idx="1">
                  <c:v>4.7683999999999997E-2</c:v>
                </c:pt>
                <c:pt idx="2">
                  <c:v>-6.2811000000000006E-2</c:v>
                </c:pt>
                <c:pt idx="3">
                  <c:v>-0.15281800000000001</c:v>
                </c:pt>
                <c:pt idx="4">
                  <c:v>-0.16938800000000001</c:v>
                </c:pt>
                <c:pt idx="5">
                  <c:v>-0.26018599999999997</c:v>
                </c:pt>
                <c:pt idx="6">
                  <c:v>-0.45238299999999998</c:v>
                </c:pt>
                <c:pt idx="7">
                  <c:v>-0.65873199999999998</c:v>
                </c:pt>
                <c:pt idx="8">
                  <c:v>-0.85381300000000004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E4-4245-BFBD-E39A6CBD6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7156960"/>
        <c:axId val="1907151136"/>
      </c:lineChart>
      <c:catAx>
        <c:axId val="190715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7151136"/>
        <c:crosses val="autoZero"/>
        <c:auto val="1"/>
        <c:lblAlgn val="ctr"/>
        <c:lblOffset val="100"/>
        <c:noMultiLvlLbl val="0"/>
      </c:catAx>
      <c:valAx>
        <c:axId val="1907151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7156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[S1 Results_Spherical.xlsx]Parametric Analysis!PivotTable7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'Parametric Analysis'!$G$15</c:f>
              <c:strCache>
                <c:ptCount val="1"/>
                <c:pt idx="0">
                  <c:v>Sum of Avg 1 (D=15.5 BC=8.5)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'Parametric Analysis'!$F$16:$F$25</c:f>
              <c:strCache>
                <c:ptCount val="9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strCache>
            </c:strRef>
          </c:cat>
          <c:val>
            <c:numRef>
              <c:f>'Parametric Analysis'!$G$16:$G$25</c:f>
              <c:numCache>
                <c:formatCode>General</c:formatCode>
                <c:ptCount val="9"/>
                <c:pt idx="0">
                  <c:v>9.6131999999999995E-2</c:v>
                </c:pt>
                <c:pt idx="1">
                  <c:v>-3.2607999999999998E-2</c:v>
                </c:pt>
                <c:pt idx="2">
                  <c:v>-0.14064099999999999</c:v>
                </c:pt>
                <c:pt idx="3">
                  <c:v>-0.22381999999999999</c:v>
                </c:pt>
                <c:pt idx="4">
                  <c:v>-0.27066000000000001</c:v>
                </c:pt>
                <c:pt idx="5">
                  <c:v>-0.28909499999999999</c:v>
                </c:pt>
                <c:pt idx="6">
                  <c:v>-0.479186</c:v>
                </c:pt>
                <c:pt idx="7">
                  <c:v>-0.67936399999999997</c:v>
                </c:pt>
                <c:pt idx="8">
                  <c:v>-0.87142900000000001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8E-4725-9163-F25FC7CF7556}"/>
            </c:ext>
          </c:extLst>
        </c:ser>
        <c:ser>
          <c:idx val="1"/>
          <c:order val="1"/>
          <c:tx>
            <c:strRef>
              <c:f>'Parametric Analysis'!$H$15</c:f>
              <c:strCache>
                <c:ptCount val="1"/>
                <c:pt idx="0">
                  <c:v>Sum of Avg 2 (D=15.0 BC=8.5)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'Parametric Analysis'!$F$16:$F$25</c:f>
              <c:strCache>
                <c:ptCount val="9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strCache>
            </c:strRef>
          </c:cat>
          <c:val>
            <c:numRef>
              <c:f>'Parametric Analysis'!$H$16:$H$25</c:f>
              <c:numCache>
                <c:formatCode>General</c:formatCode>
                <c:ptCount val="9"/>
                <c:pt idx="0">
                  <c:v>0.245396</c:v>
                </c:pt>
                <c:pt idx="1">
                  <c:v>9.7167000000000003E-2</c:v>
                </c:pt>
                <c:pt idx="2">
                  <c:v>-3.4735000000000002E-2</c:v>
                </c:pt>
                <c:pt idx="3">
                  <c:v>-0.14299000000000001</c:v>
                </c:pt>
                <c:pt idx="4">
                  <c:v>-0.22134899999999999</c:v>
                </c:pt>
                <c:pt idx="5">
                  <c:v>-0.27105400000000002</c:v>
                </c:pt>
                <c:pt idx="6">
                  <c:v>-0.45724199999999998</c:v>
                </c:pt>
                <c:pt idx="7">
                  <c:v>-0.66119099999999997</c:v>
                </c:pt>
                <c:pt idx="8">
                  <c:v>-0.85987199999999997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8E-4725-9163-F25FC7CF7556}"/>
            </c:ext>
          </c:extLst>
        </c:ser>
        <c:ser>
          <c:idx val="2"/>
          <c:order val="2"/>
          <c:tx>
            <c:strRef>
              <c:f>'Parametric Analysis'!$I$15</c:f>
              <c:strCache>
                <c:ptCount val="1"/>
                <c:pt idx="0">
                  <c:v>Sum of Avg 3 (D=14.5 BC=8.5)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'Parametric Analysis'!$F$16:$F$25</c:f>
              <c:strCache>
                <c:ptCount val="9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strCache>
            </c:strRef>
          </c:cat>
          <c:val>
            <c:numRef>
              <c:f>'Parametric Analysis'!$I$16:$I$25</c:f>
              <c:numCache>
                <c:formatCode>General</c:formatCode>
                <c:ptCount val="9"/>
                <c:pt idx="0">
                  <c:v>0.16722200000000001</c:v>
                </c:pt>
                <c:pt idx="1">
                  <c:v>-2.036E-2</c:v>
                </c:pt>
                <c:pt idx="2">
                  <c:v>-8.3847000000000005E-2</c:v>
                </c:pt>
                <c:pt idx="3">
                  <c:v>-0.189224</c:v>
                </c:pt>
                <c:pt idx="4">
                  <c:v>-0.31524400000000002</c:v>
                </c:pt>
                <c:pt idx="5">
                  <c:v>-0.40865099999999999</c:v>
                </c:pt>
                <c:pt idx="6">
                  <c:v>-0.64900599999999997</c:v>
                </c:pt>
                <c:pt idx="7">
                  <c:v>-0.77719700000000003</c:v>
                </c:pt>
                <c:pt idx="8">
                  <c:v>-1.0150189999999999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8E-4725-9163-F25FC7CF7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7164448"/>
        <c:axId val="1907144896"/>
      </c:lineChart>
      <c:catAx>
        <c:axId val="1907164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7144896"/>
        <c:crosses val="autoZero"/>
        <c:auto val="1"/>
        <c:lblAlgn val="ctr"/>
        <c:lblOffset val="100"/>
        <c:noMultiLvlLbl val="0"/>
      </c:catAx>
      <c:valAx>
        <c:axId val="190714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716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[S1 Results_Spherical.xlsx]Parametric Analysis!PivotTable9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'Parametric Analysis'!$G$29</c:f>
              <c:strCache>
                <c:ptCount val="1"/>
                <c:pt idx="0">
                  <c:v>Sum of Steep  1 (D=15.5 BC=8.2)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'Parametric Analysis'!$F$30:$F$39</c:f>
              <c:strCache>
                <c:ptCount val="9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strCache>
            </c:strRef>
          </c:cat>
          <c:val>
            <c:numRef>
              <c:f>'Parametric Analysis'!$G$30:$G$39</c:f>
              <c:numCache>
                <c:formatCode>General</c:formatCode>
                <c:ptCount val="9"/>
                <c:pt idx="0">
                  <c:v>7.1331000000000006E-2</c:v>
                </c:pt>
                <c:pt idx="1">
                  <c:v>-9.3340000000000006E-2</c:v>
                </c:pt>
                <c:pt idx="2">
                  <c:v>-0.24334900000000001</c:v>
                </c:pt>
                <c:pt idx="3">
                  <c:v>-0.29242400000000002</c:v>
                </c:pt>
                <c:pt idx="4">
                  <c:v>-0.421676</c:v>
                </c:pt>
                <c:pt idx="5">
                  <c:v>-0.50978299999999999</c:v>
                </c:pt>
                <c:pt idx="6">
                  <c:v>-0.773922</c:v>
                </c:pt>
                <c:pt idx="7">
                  <c:v>-1.1430610000000001</c:v>
                </c:pt>
                <c:pt idx="8">
                  <c:v>-1.459449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B0-4A4D-A8BE-74D237BD2F84}"/>
            </c:ext>
          </c:extLst>
        </c:ser>
        <c:ser>
          <c:idx val="1"/>
          <c:order val="1"/>
          <c:tx>
            <c:strRef>
              <c:f>'Parametric Analysis'!$H$29</c:f>
              <c:strCache>
                <c:ptCount val="1"/>
                <c:pt idx="0">
                  <c:v>Sum of Steep 2 (D=15.0 BC=8.2)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'Parametric Analysis'!$F$30:$F$39</c:f>
              <c:strCache>
                <c:ptCount val="9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strCache>
            </c:strRef>
          </c:cat>
          <c:val>
            <c:numRef>
              <c:f>'Parametric Analysis'!$H$30:$H$39</c:f>
              <c:numCache>
                <c:formatCode>General</c:formatCode>
                <c:ptCount val="9"/>
                <c:pt idx="0">
                  <c:v>0.194628</c:v>
                </c:pt>
                <c:pt idx="1">
                  <c:v>3.9230000000000003E-3</c:v>
                </c:pt>
                <c:pt idx="2">
                  <c:v>-0.17052</c:v>
                </c:pt>
                <c:pt idx="3">
                  <c:v>-0.317749</c:v>
                </c:pt>
                <c:pt idx="4">
                  <c:v>-0.42766900000000002</c:v>
                </c:pt>
                <c:pt idx="5">
                  <c:v>-0.48054200000000002</c:v>
                </c:pt>
                <c:pt idx="6">
                  <c:v>-0.84584599999999999</c:v>
                </c:pt>
                <c:pt idx="7">
                  <c:v>-1.2141139999999999</c:v>
                </c:pt>
                <c:pt idx="8">
                  <c:v>-1.575113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B0-4A4D-A8BE-74D237BD2F84}"/>
            </c:ext>
          </c:extLst>
        </c:ser>
        <c:ser>
          <c:idx val="2"/>
          <c:order val="2"/>
          <c:tx>
            <c:strRef>
              <c:f>'Parametric Analysis'!$I$29</c:f>
              <c:strCache>
                <c:ptCount val="1"/>
                <c:pt idx="0">
                  <c:v>Sum of Steep 3 (D=14.5 BC=8.2)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'Parametric Analysis'!$F$30:$F$39</c:f>
              <c:strCache>
                <c:ptCount val="9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strCache>
            </c:strRef>
          </c:cat>
          <c:val>
            <c:numRef>
              <c:f>'Parametric Analysis'!$I$30:$I$39</c:f>
              <c:numCache>
                <c:formatCode>General</c:formatCode>
                <c:ptCount val="9"/>
                <c:pt idx="0">
                  <c:v>0.231905</c:v>
                </c:pt>
                <c:pt idx="1">
                  <c:v>-9.6557000000000004E-2</c:v>
                </c:pt>
                <c:pt idx="2">
                  <c:v>-0.24673300000000001</c:v>
                </c:pt>
                <c:pt idx="3">
                  <c:v>-0.417348</c:v>
                </c:pt>
                <c:pt idx="4">
                  <c:v>-0.49404700000000001</c:v>
                </c:pt>
                <c:pt idx="5">
                  <c:v>-0.51932500000000004</c:v>
                </c:pt>
                <c:pt idx="6">
                  <c:v>-0.91056499999999996</c:v>
                </c:pt>
                <c:pt idx="7">
                  <c:v>-1.3110269999999999</c:v>
                </c:pt>
                <c:pt idx="8">
                  <c:v>-1.723363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B0-4A4D-A8BE-74D237BD2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8714304"/>
        <c:axId val="1818719296"/>
      </c:lineChart>
      <c:catAx>
        <c:axId val="181871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8719296"/>
        <c:crosses val="autoZero"/>
        <c:auto val="1"/>
        <c:lblAlgn val="ctr"/>
        <c:lblOffset val="100"/>
        <c:noMultiLvlLbl val="0"/>
      </c:catAx>
      <c:valAx>
        <c:axId val="181871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871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[S1 Results_Spherical.xlsx]Parametric Analysis!PivotTable1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'Parametric Analysis'!$H$41</c:f>
              <c:strCache>
                <c:ptCount val="1"/>
                <c:pt idx="0">
                  <c:v>Sum of Flat 1 (D=15.5 BC=8.8)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'Parametric Analysis'!$G$42:$G$51</c:f>
              <c:strCache>
                <c:ptCount val="9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strCache>
            </c:strRef>
          </c:cat>
          <c:val>
            <c:numRef>
              <c:f>'Parametric Analysis'!$H$42:$H$51</c:f>
              <c:numCache>
                <c:formatCode>General</c:formatCode>
                <c:ptCount val="9"/>
                <c:pt idx="0">
                  <c:v>0.19262499999999999</c:v>
                </c:pt>
                <c:pt idx="1">
                  <c:v>6.5608E-2</c:v>
                </c:pt>
                <c:pt idx="2">
                  <c:v>-4.5109999999999997E-2</c:v>
                </c:pt>
                <c:pt idx="3">
                  <c:v>-0.13303000000000001</c:v>
                </c:pt>
                <c:pt idx="4">
                  <c:v>-0.19219900000000001</c:v>
                </c:pt>
                <c:pt idx="5">
                  <c:v>-0.22401399999999999</c:v>
                </c:pt>
                <c:pt idx="6">
                  <c:v>-0.396011</c:v>
                </c:pt>
                <c:pt idx="7">
                  <c:v>-0.55664800000000003</c:v>
                </c:pt>
                <c:pt idx="8">
                  <c:v>-0.71977800000000003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B0-477C-9C8F-AAAE83251C48}"/>
            </c:ext>
          </c:extLst>
        </c:ser>
        <c:ser>
          <c:idx val="1"/>
          <c:order val="1"/>
          <c:tx>
            <c:strRef>
              <c:f>'Parametric Analysis'!$I$41</c:f>
              <c:strCache>
                <c:ptCount val="1"/>
                <c:pt idx="0">
                  <c:v>Sum of Avg 1 (D=15.5 BC=8.5)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'Parametric Analysis'!$G$42:$G$51</c:f>
              <c:strCache>
                <c:ptCount val="9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strCache>
            </c:strRef>
          </c:cat>
          <c:val>
            <c:numRef>
              <c:f>'Parametric Analysis'!$I$42:$I$51</c:f>
              <c:numCache>
                <c:formatCode>General</c:formatCode>
                <c:ptCount val="9"/>
                <c:pt idx="0">
                  <c:v>9.6131999999999995E-2</c:v>
                </c:pt>
                <c:pt idx="1">
                  <c:v>-3.2607999999999998E-2</c:v>
                </c:pt>
                <c:pt idx="2">
                  <c:v>-0.14064099999999999</c:v>
                </c:pt>
                <c:pt idx="3">
                  <c:v>-0.22381999999999999</c:v>
                </c:pt>
                <c:pt idx="4">
                  <c:v>-0.27066000000000001</c:v>
                </c:pt>
                <c:pt idx="5">
                  <c:v>-0.28909499999999999</c:v>
                </c:pt>
                <c:pt idx="6">
                  <c:v>-0.479186</c:v>
                </c:pt>
                <c:pt idx="7">
                  <c:v>-0.67936399999999997</c:v>
                </c:pt>
                <c:pt idx="8">
                  <c:v>-0.87142900000000001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0-477C-9C8F-AAAE83251C48}"/>
            </c:ext>
          </c:extLst>
        </c:ser>
        <c:ser>
          <c:idx val="2"/>
          <c:order val="2"/>
          <c:tx>
            <c:strRef>
              <c:f>'Parametric Analysis'!$J$41</c:f>
              <c:strCache>
                <c:ptCount val="1"/>
                <c:pt idx="0">
                  <c:v>Sum of Steep  1 (D=15.5 BC=8.2)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'Parametric Analysis'!$G$42:$G$51</c:f>
              <c:strCache>
                <c:ptCount val="9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strCache>
            </c:strRef>
          </c:cat>
          <c:val>
            <c:numRef>
              <c:f>'Parametric Analysis'!$J$42:$J$51</c:f>
              <c:numCache>
                <c:formatCode>General</c:formatCode>
                <c:ptCount val="9"/>
                <c:pt idx="0">
                  <c:v>7.1331000000000006E-2</c:v>
                </c:pt>
                <c:pt idx="1">
                  <c:v>-9.3340000000000006E-2</c:v>
                </c:pt>
                <c:pt idx="2">
                  <c:v>-0.24334900000000001</c:v>
                </c:pt>
                <c:pt idx="3">
                  <c:v>-0.29242400000000002</c:v>
                </c:pt>
                <c:pt idx="4">
                  <c:v>-0.421676</c:v>
                </c:pt>
                <c:pt idx="5">
                  <c:v>-0.50978299999999999</c:v>
                </c:pt>
                <c:pt idx="6">
                  <c:v>-0.773922</c:v>
                </c:pt>
                <c:pt idx="7">
                  <c:v>-1.1430610000000001</c:v>
                </c:pt>
                <c:pt idx="8">
                  <c:v>-1.459449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B0-477C-9C8F-AAAE83251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6675424"/>
        <c:axId val="2076671680"/>
      </c:lineChart>
      <c:catAx>
        <c:axId val="207667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6671680"/>
        <c:crosses val="autoZero"/>
        <c:auto val="1"/>
        <c:lblAlgn val="ctr"/>
        <c:lblOffset val="100"/>
        <c:noMultiLvlLbl val="0"/>
      </c:catAx>
      <c:valAx>
        <c:axId val="207667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6675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[S1 Results_Spherical.xlsx]Parametric Analysis!PivotTable2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'Parametric Analysis'!$H$53</c:f>
              <c:strCache>
                <c:ptCount val="1"/>
                <c:pt idx="0">
                  <c:v>Sum of Flat 2 (D=15.0 BC=8.8)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'Parametric Analysis'!$G$54:$G$63</c:f>
              <c:strCache>
                <c:ptCount val="9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strCache>
            </c:strRef>
          </c:cat>
          <c:val>
            <c:numRef>
              <c:f>'Parametric Analysis'!$H$54:$H$63</c:f>
              <c:numCache>
                <c:formatCode>General</c:formatCode>
                <c:ptCount val="9"/>
                <c:pt idx="0">
                  <c:v>0.19149099999999999</c:v>
                </c:pt>
                <c:pt idx="1">
                  <c:v>6.8234000000000003E-2</c:v>
                </c:pt>
                <c:pt idx="2">
                  <c:v>-5.3984999999999998E-2</c:v>
                </c:pt>
                <c:pt idx="3">
                  <c:v>-0.14574899999999999</c:v>
                </c:pt>
                <c:pt idx="4">
                  <c:v>-0.19640199999999999</c:v>
                </c:pt>
                <c:pt idx="5">
                  <c:v>-0.23239899999999999</c:v>
                </c:pt>
                <c:pt idx="6">
                  <c:v>-0.405835</c:v>
                </c:pt>
                <c:pt idx="7">
                  <c:v>-0.59504100000000004</c:v>
                </c:pt>
                <c:pt idx="8">
                  <c:v>-0.78172799999999998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08-4D48-AF1A-147BB17C3F2C}"/>
            </c:ext>
          </c:extLst>
        </c:ser>
        <c:ser>
          <c:idx val="1"/>
          <c:order val="1"/>
          <c:tx>
            <c:strRef>
              <c:f>'Parametric Analysis'!$I$53</c:f>
              <c:strCache>
                <c:ptCount val="1"/>
                <c:pt idx="0">
                  <c:v>Sum of Avg 2 (D=15.0 BC=8.5)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'Parametric Analysis'!$G$54:$G$63</c:f>
              <c:strCache>
                <c:ptCount val="9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strCache>
            </c:strRef>
          </c:cat>
          <c:val>
            <c:numRef>
              <c:f>'Parametric Analysis'!$I$54:$I$63</c:f>
              <c:numCache>
                <c:formatCode>General</c:formatCode>
                <c:ptCount val="9"/>
                <c:pt idx="0">
                  <c:v>0.245396</c:v>
                </c:pt>
                <c:pt idx="1">
                  <c:v>9.7167000000000003E-2</c:v>
                </c:pt>
                <c:pt idx="2">
                  <c:v>-3.4735000000000002E-2</c:v>
                </c:pt>
                <c:pt idx="3">
                  <c:v>-0.14299000000000001</c:v>
                </c:pt>
                <c:pt idx="4">
                  <c:v>-0.22134899999999999</c:v>
                </c:pt>
                <c:pt idx="5">
                  <c:v>-0.27105400000000002</c:v>
                </c:pt>
                <c:pt idx="6">
                  <c:v>-0.45724199999999998</c:v>
                </c:pt>
                <c:pt idx="7">
                  <c:v>-0.66119099999999997</c:v>
                </c:pt>
                <c:pt idx="8">
                  <c:v>-0.85987199999999997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08-4D48-AF1A-147BB17C3F2C}"/>
            </c:ext>
          </c:extLst>
        </c:ser>
        <c:ser>
          <c:idx val="2"/>
          <c:order val="2"/>
          <c:tx>
            <c:strRef>
              <c:f>'Parametric Analysis'!$J$53</c:f>
              <c:strCache>
                <c:ptCount val="1"/>
                <c:pt idx="0">
                  <c:v>Sum of Steep 2 (D=15.0 BC=8.2)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'Parametric Analysis'!$G$54:$G$63</c:f>
              <c:strCache>
                <c:ptCount val="9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strCache>
            </c:strRef>
          </c:cat>
          <c:val>
            <c:numRef>
              <c:f>'Parametric Analysis'!$J$54:$J$63</c:f>
              <c:numCache>
                <c:formatCode>General</c:formatCode>
                <c:ptCount val="9"/>
                <c:pt idx="0">
                  <c:v>0.194628</c:v>
                </c:pt>
                <c:pt idx="1">
                  <c:v>3.9230000000000003E-3</c:v>
                </c:pt>
                <c:pt idx="2">
                  <c:v>-0.17052</c:v>
                </c:pt>
                <c:pt idx="3">
                  <c:v>-0.317749</c:v>
                </c:pt>
                <c:pt idx="4">
                  <c:v>-0.42766900000000002</c:v>
                </c:pt>
                <c:pt idx="5">
                  <c:v>-0.48054200000000002</c:v>
                </c:pt>
                <c:pt idx="6">
                  <c:v>-0.84584599999999999</c:v>
                </c:pt>
                <c:pt idx="7">
                  <c:v>-1.2141139999999999</c:v>
                </c:pt>
                <c:pt idx="8">
                  <c:v>-1.575113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B08-4D48-AF1A-147BB17C3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2688432"/>
        <c:axId val="2142692592"/>
      </c:lineChart>
      <c:catAx>
        <c:axId val="214268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2692592"/>
        <c:crosses val="autoZero"/>
        <c:auto val="1"/>
        <c:lblAlgn val="ctr"/>
        <c:lblOffset val="100"/>
        <c:noMultiLvlLbl val="0"/>
      </c:catAx>
      <c:valAx>
        <c:axId val="214269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268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67</xdr:row>
      <xdr:rowOff>61911</xdr:rowOff>
    </xdr:from>
    <xdr:to>
      <xdr:col>5</xdr:col>
      <xdr:colOff>1130302</xdr:colOff>
      <xdr:row>97</xdr:row>
      <xdr:rowOff>2380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1593056</xdr:colOff>
      <xdr:row>68</xdr:row>
      <xdr:rowOff>23018</xdr:rowOff>
    </xdr:from>
    <xdr:to>
      <xdr:col>11</xdr:col>
      <xdr:colOff>396875</xdr:colOff>
      <xdr:row>100</xdr:row>
      <xdr:rowOff>31750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690562</xdr:colOff>
      <xdr:row>101</xdr:row>
      <xdr:rowOff>21430</xdr:rowOff>
    </xdr:from>
    <xdr:to>
      <xdr:col>11</xdr:col>
      <xdr:colOff>349250</xdr:colOff>
      <xdr:row>124</xdr:row>
      <xdr:rowOff>95249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944562</xdr:colOff>
      <xdr:row>101</xdr:row>
      <xdr:rowOff>25400</xdr:rowOff>
    </xdr:from>
    <xdr:to>
      <xdr:col>15</xdr:col>
      <xdr:colOff>444500</xdr:colOff>
      <xdr:row>125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1061850</xdr:colOff>
      <xdr:row>0</xdr:row>
      <xdr:rowOff>0</xdr:rowOff>
    </xdr:from>
    <xdr:to>
      <xdr:col>14</xdr:col>
      <xdr:colOff>318653</xdr:colOff>
      <xdr:row>12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1055170</xdr:colOff>
      <xdr:row>13</xdr:row>
      <xdr:rowOff>9649</xdr:rowOff>
    </xdr:from>
    <xdr:to>
      <xdr:col>14</xdr:col>
      <xdr:colOff>230331</xdr:colOff>
      <xdr:row>26</xdr:row>
      <xdr:rowOff>6928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1079663</xdr:colOff>
      <xdr:row>26</xdr:row>
      <xdr:rowOff>85106</xdr:rowOff>
    </xdr:from>
    <xdr:to>
      <xdr:col>14</xdr:col>
      <xdr:colOff>230331</xdr:colOff>
      <xdr:row>39</xdr:row>
      <xdr:rowOff>125928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5772</xdr:colOff>
      <xdr:row>40</xdr:row>
      <xdr:rowOff>2309</xdr:rowOff>
    </xdr:from>
    <xdr:to>
      <xdr:col>16</xdr:col>
      <xdr:colOff>254000</xdr:colOff>
      <xdr:row>51</xdr:row>
      <xdr:rowOff>56284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15875</xdr:colOff>
      <xdr:row>51</xdr:row>
      <xdr:rowOff>41275</xdr:rowOff>
    </xdr:from>
    <xdr:to>
      <xdr:col>7</xdr:col>
      <xdr:colOff>1483178</xdr:colOff>
      <xdr:row>63</xdr:row>
      <xdr:rowOff>54429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79375</xdr:colOff>
      <xdr:row>63</xdr:row>
      <xdr:rowOff>120649</xdr:rowOff>
    </xdr:from>
    <xdr:to>
      <xdr:col>7</xdr:col>
      <xdr:colOff>1385454</xdr:colOff>
      <xdr:row>76</xdr:row>
      <xdr:rowOff>103908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iomechanics Group" refreshedDate="43334.609949999998" createdVersion="6" refreshedVersion="6" minRefreshableVersion="3" recordCount="9" xr:uid="{00000000-000A-0000-FFFF-FFFF02000000}">
  <cacheSource type="worksheet">
    <worksheetSource ref="A15:D24" sheet="Parametric Analysis"/>
  </cacheSource>
  <cacheFields count="4">
    <cacheField name="Spherical Power:" numFmtId="0">
      <sharedItems containsSemiMixedTypes="0" containsString="0" containsNumber="1" containsInteger="1" minValue="-20" maxValue="20" count="9">
        <n v="-20"/>
        <n v="-15"/>
        <n v="-10"/>
        <n v="-5"/>
        <n v="0"/>
        <n v="5"/>
        <n v="10"/>
        <n v="15"/>
        <n v="20"/>
      </sharedItems>
    </cacheField>
    <cacheField name="Avg 1 (D=15.5 BC=8.5)" numFmtId="0">
      <sharedItems containsSemiMixedTypes="0" containsString="0" containsNumber="1" minValue="-0.87142900000000001" maxValue="9.6131999999999995E-2"/>
    </cacheField>
    <cacheField name="Avg 2 (D=15.0 BC=8.5)" numFmtId="0">
      <sharedItems containsSemiMixedTypes="0" containsString="0" containsNumber="1" minValue="-0.85987199999999997" maxValue="0.245396"/>
    </cacheField>
    <cacheField name="Avg 3 (D=14.5 BC=8.5)" numFmtId="0">
      <sharedItems containsSemiMixedTypes="0" containsString="0" containsNumber="1" minValue="-1.0150189999999999" maxValue="0.1672220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iomechanics Group" refreshedDate="43334.609982407404" createdVersion="6" refreshedVersion="6" minRefreshableVersion="3" recordCount="9" xr:uid="{00000000-000A-0000-FFFF-FFFF03000000}">
  <cacheSource type="worksheet">
    <worksheetSource ref="A2:D11" sheet="Parametric Analysis"/>
  </cacheSource>
  <cacheFields count="4">
    <cacheField name="Spherical Power:" numFmtId="0">
      <sharedItems containsSemiMixedTypes="0" containsString="0" containsNumber="1" containsInteger="1" minValue="-20" maxValue="20" count="9">
        <n v="-20"/>
        <n v="-15"/>
        <n v="-10"/>
        <n v="-5"/>
        <n v="0"/>
        <n v="5"/>
        <n v="10"/>
        <n v="15"/>
        <n v="20"/>
      </sharedItems>
    </cacheField>
    <cacheField name="Flat 1 (D=15.5 BC=8.8)" numFmtId="0">
      <sharedItems containsSemiMixedTypes="0" containsString="0" containsNumber="1" minValue="-0.71977800000000003" maxValue="0.19262499999999999"/>
    </cacheField>
    <cacheField name="Flat 2 (D=15.0 BC=8.8)" numFmtId="0">
      <sharedItems containsSemiMixedTypes="0" containsString="0" containsNumber="1" minValue="-0.78172799999999998" maxValue="0.19149099999999999"/>
    </cacheField>
    <cacheField name="Flat 3 (D=14.5 BC=8.8)" numFmtId="0">
      <sharedItems containsSemiMixedTypes="0" containsString="0" containsNumber="1" minValue="-0.85381300000000004" maxValue="0.17198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iomechanics Group" refreshedDate="43334.610014351849" createdVersion="6" refreshedVersion="6" minRefreshableVersion="3" recordCount="9" xr:uid="{00000000-000A-0000-FFFF-FFFF04000000}">
  <cacheSource type="worksheet">
    <worksheetSource ref="A27:D36" sheet="Parametric Analysis"/>
  </cacheSource>
  <cacheFields count="4">
    <cacheField name="Spherical Power" numFmtId="0">
      <sharedItems containsSemiMixedTypes="0" containsString="0" containsNumber="1" containsInteger="1" minValue="-20" maxValue="20" count="9">
        <n v="-20"/>
        <n v="-15"/>
        <n v="-10"/>
        <n v="-5"/>
        <n v="0"/>
        <n v="5"/>
        <n v="10"/>
        <n v="15"/>
        <n v="20"/>
      </sharedItems>
    </cacheField>
    <cacheField name="Steep  1 (D=15.5 BC=8.2)" numFmtId="0">
      <sharedItems containsSemiMixedTypes="0" containsString="0" containsNumber="1" minValue="-1.459449" maxValue="7.1331000000000006E-2"/>
    </cacheField>
    <cacheField name="Steep 2 (D=15.0 BC=8.2)" numFmtId="0">
      <sharedItems containsSemiMixedTypes="0" containsString="0" containsNumber="1" minValue="-1.575113" maxValue="0.194628"/>
    </cacheField>
    <cacheField name="Steep 3 (D=14.5 BC=8.2)" numFmtId="0">
      <sharedItems containsSemiMixedTypes="0" containsString="0" containsNumber="1" minValue="-1.723363" maxValue="0.2319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iomechanics Group" refreshedDate="43334.615589699075" createdVersion="6" refreshedVersion="6" minRefreshableVersion="3" recordCount="9" xr:uid="{00000000-000A-0000-FFFF-FFFF05000000}">
  <cacheSource type="worksheet">
    <worksheetSource ref="A40:D49" sheet="Parametric Analysis"/>
  </cacheSource>
  <cacheFields count="4">
    <cacheField name="Spherical Power" numFmtId="0">
      <sharedItems containsSemiMixedTypes="0" containsString="0" containsNumber="1" containsInteger="1" minValue="-20" maxValue="20" count="9">
        <n v="-20"/>
        <n v="-15"/>
        <n v="-10"/>
        <n v="-5"/>
        <n v="0"/>
        <n v="5"/>
        <n v="10"/>
        <n v="15"/>
        <n v="20"/>
      </sharedItems>
    </cacheField>
    <cacheField name="Flat 1 (D=15.5 BC=8.8)" numFmtId="0">
      <sharedItems containsSemiMixedTypes="0" containsString="0" containsNumber="1" minValue="-0.71977800000000003" maxValue="0.19262499999999999"/>
    </cacheField>
    <cacheField name="Avg 1 (D=15.5 BC=8.5)" numFmtId="0">
      <sharedItems containsSemiMixedTypes="0" containsString="0" containsNumber="1" minValue="-0.87142900000000001" maxValue="9.6131999999999995E-2"/>
    </cacheField>
    <cacheField name="Steep  1 (D=15.5 BC=8.2)" numFmtId="0">
      <sharedItems containsSemiMixedTypes="0" containsString="0" containsNumber="1" minValue="-1.459449" maxValue="7.1331000000000006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iomechanics Group" refreshedDate="43334.61643263889" createdVersion="6" refreshedVersion="6" minRefreshableVersion="3" recordCount="9" xr:uid="{00000000-000A-0000-FFFF-FFFF06000000}">
  <cacheSource type="worksheet">
    <worksheetSource ref="A67:D76" sheet="Parametric Analysis"/>
  </cacheSource>
  <cacheFields count="4">
    <cacheField name="Spherical Power" numFmtId="0">
      <sharedItems containsSemiMixedTypes="0" containsString="0" containsNumber="1" containsInteger="1" minValue="-20" maxValue="20" count="9">
        <n v="-20"/>
        <n v="-15"/>
        <n v="-10"/>
        <n v="-5"/>
        <n v="0"/>
        <n v="5"/>
        <n v="10"/>
        <n v="15"/>
        <n v="20"/>
      </sharedItems>
    </cacheField>
    <cacheField name="Flat 3 (D=14.5 BC=8.8)" numFmtId="0">
      <sharedItems containsSemiMixedTypes="0" containsString="0" containsNumber="1" minValue="-0.85381300000000004" maxValue="0.171982"/>
    </cacheField>
    <cacheField name="Avg 3 (D=14.5 BC=8.5)" numFmtId="0">
      <sharedItems containsSemiMixedTypes="0" containsString="0" containsNumber="1" minValue="-1.0150189999999999" maxValue="0.16722200000000001"/>
    </cacheField>
    <cacheField name="Steep 3 (D=14.5 BC=8.2)" numFmtId="0">
      <sharedItems containsSemiMixedTypes="0" containsString="0" containsNumber="1" minValue="-1.723363" maxValue="0.2319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iomechanics Group" refreshedDate="43334.617809837961" createdVersion="6" refreshedVersion="6" minRefreshableVersion="3" recordCount="9" xr:uid="{00000000-000A-0000-FFFF-FFFF07000000}">
  <cacheSource type="worksheet">
    <worksheetSource ref="A54:D63" sheet="Parametric Analysis"/>
  </cacheSource>
  <cacheFields count="4">
    <cacheField name="Spherical Power" numFmtId="0">
      <sharedItems containsSemiMixedTypes="0" containsString="0" containsNumber="1" containsInteger="1" minValue="-20" maxValue="20" count="9">
        <n v="-20"/>
        <n v="-15"/>
        <n v="-10"/>
        <n v="-5"/>
        <n v="0"/>
        <n v="5"/>
        <n v="10"/>
        <n v="15"/>
        <n v="20"/>
      </sharedItems>
    </cacheField>
    <cacheField name="Flat 2 (D=15.0 BC=8.8)" numFmtId="0">
      <sharedItems containsSemiMixedTypes="0" containsString="0" containsNumber="1" minValue="-0.78172799999999998" maxValue="0.19149099999999999"/>
    </cacheField>
    <cacheField name="Avg 2 (D=15.0 BC=8.5)" numFmtId="0">
      <sharedItems containsSemiMixedTypes="0" containsString="0" containsNumber="1" minValue="-0.85987199999999997" maxValue="0.245396"/>
    </cacheField>
    <cacheField name="Steep 2 (D=15.0 BC=8.2)" numFmtId="0">
      <sharedItems containsSemiMixedTypes="0" containsString="0" containsNumber="1" minValue="-1.575113" maxValue="0.1946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iomechanics Group" refreshedDate="43335.460951041663" createdVersion="6" refreshedVersion="6" minRefreshableVersion="3" recordCount="9" xr:uid="{00000000-000A-0000-FFFF-FFFF14000000}">
  <cacheSource type="worksheet">
    <worksheetSource ref="A12:G21" sheet="Min Max Power Change"/>
  </cacheSource>
  <cacheFields count="7">
    <cacheField name="Spherical Power" numFmtId="0">
      <sharedItems containsSemiMixedTypes="0" containsString="0" containsNumber="1" containsInteger="1" minValue="-20" maxValue="20" count="9">
        <n v="-20"/>
        <n v="-15"/>
        <n v="-10"/>
        <n v="-5"/>
        <n v="0"/>
        <n v="5"/>
        <n v="10"/>
        <n v="15"/>
        <n v="20"/>
      </sharedItems>
    </cacheField>
    <cacheField name="Flat Eye Min" numFmtId="0">
      <sharedItems containsSemiMixedTypes="0" containsString="0" containsNumber="1" minValue="-3.4777110000000002" maxValue="-0.34920099999999998"/>
    </cacheField>
    <cacheField name="Avg Eye Min" numFmtId="0">
      <sharedItems containsSemiMixedTypes="0" containsString="0" containsNumber="1" minValue="-6.9811080000000008" maxValue="-2.0707450000000001"/>
    </cacheField>
    <cacheField name="Steep Eye Min" numFmtId="0">
      <sharedItems containsSemiMixedTypes="0" containsString="0" containsNumber="1" minValue="-8.4355669999999989" maxValue="-2.1754739999999999"/>
    </cacheField>
    <cacheField name="Flat Eye Max" numFmtId="0">
      <sharedItems containsSemiMixedTypes="0" containsString="0" containsNumber="1" minValue="-1.0523389999999999" maxValue="1.820776"/>
    </cacheField>
    <cacheField name="Avg Eye Max" numFmtId="0">
      <sharedItems containsSemiMixedTypes="0" containsString="0" containsNumber="1" minValue="0.30284700000000003" maxValue="2.5724169999999997"/>
    </cacheField>
    <cacheField name="Steep Eye Max" numFmtId="0">
      <sharedItems containsSemiMixedTypes="0" containsString="0" containsNumber="1" minValue="-2.4000970000000001" maxValue="2.47156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">
  <r>
    <x v="0"/>
    <n v="9.6131999999999995E-2"/>
    <n v="0.245396"/>
    <n v="0.16722200000000001"/>
  </r>
  <r>
    <x v="1"/>
    <n v="-3.2607999999999998E-2"/>
    <n v="9.7167000000000003E-2"/>
    <n v="-2.036E-2"/>
  </r>
  <r>
    <x v="2"/>
    <n v="-0.14064099999999999"/>
    <n v="-3.4735000000000002E-2"/>
    <n v="-8.3847000000000005E-2"/>
  </r>
  <r>
    <x v="3"/>
    <n v="-0.22381999999999999"/>
    <n v="-0.14299000000000001"/>
    <n v="-0.189224"/>
  </r>
  <r>
    <x v="4"/>
    <n v="-0.27066000000000001"/>
    <n v="-0.22134899999999999"/>
    <n v="-0.31524400000000002"/>
  </r>
  <r>
    <x v="5"/>
    <n v="-0.28909499999999999"/>
    <n v="-0.27105400000000002"/>
    <n v="-0.40865099999999999"/>
  </r>
  <r>
    <x v="6"/>
    <n v="-0.479186"/>
    <n v="-0.45724199999999998"/>
    <n v="-0.64900599999999997"/>
  </r>
  <r>
    <x v="7"/>
    <n v="-0.67936399999999997"/>
    <n v="-0.66119099999999997"/>
    <n v="-0.77719700000000003"/>
  </r>
  <r>
    <x v="8"/>
    <n v="-0.87142900000000001"/>
    <n v="-0.85987199999999997"/>
    <n v="-1.015018999999999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">
  <r>
    <x v="0"/>
    <n v="0.19262499999999999"/>
    <n v="0.19149099999999999"/>
    <n v="0.171982"/>
  </r>
  <r>
    <x v="1"/>
    <n v="6.5608E-2"/>
    <n v="6.8234000000000003E-2"/>
    <n v="4.7683999999999997E-2"/>
  </r>
  <r>
    <x v="2"/>
    <n v="-4.5109999999999997E-2"/>
    <n v="-5.3984999999999998E-2"/>
    <n v="-6.2811000000000006E-2"/>
  </r>
  <r>
    <x v="3"/>
    <n v="-0.13303000000000001"/>
    <n v="-0.14574899999999999"/>
    <n v="-0.15281800000000001"/>
  </r>
  <r>
    <x v="4"/>
    <n v="-0.19219900000000001"/>
    <n v="-0.19640199999999999"/>
    <n v="-0.16938800000000001"/>
  </r>
  <r>
    <x v="5"/>
    <n v="-0.22401399999999999"/>
    <n v="-0.23239899999999999"/>
    <n v="-0.26018599999999997"/>
  </r>
  <r>
    <x v="6"/>
    <n v="-0.396011"/>
    <n v="-0.405835"/>
    <n v="-0.45238299999999998"/>
  </r>
  <r>
    <x v="7"/>
    <n v="-0.55664800000000003"/>
    <n v="-0.59504100000000004"/>
    <n v="-0.65873199999999998"/>
  </r>
  <r>
    <x v="8"/>
    <n v="-0.71977800000000003"/>
    <n v="-0.78172799999999998"/>
    <n v="-0.8538130000000000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9">
  <r>
    <x v="0"/>
    <n v="7.1331000000000006E-2"/>
    <n v="0.194628"/>
    <n v="0.231905"/>
  </r>
  <r>
    <x v="1"/>
    <n v="-9.3340000000000006E-2"/>
    <n v="3.9230000000000003E-3"/>
    <n v="-9.6557000000000004E-2"/>
  </r>
  <r>
    <x v="2"/>
    <n v="-0.24334900000000001"/>
    <n v="-0.17052"/>
    <n v="-0.24673300000000001"/>
  </r>
  <r>
    <x v="3"/>
    <n v="-0.29242400000000002"/>
    <n v="-0.317749"/>
    <n v="-0.417348"/>
  </r>
  <r>
    <x v="4"/>
    <n v="-0.421676"/>
    <n v="-0.42766900000000002"/>
    <n v="-0.49404700000000001"/>
  </r>
  <r>
    <x v="5"/>
    <n v="-0.50978299999999999"/>
    <n v="-0.48054200000000002"/>
    <n v="-0.51932500000000004"/>
  </r>
  <r>
    <x v="6"/>
    <n v="-0.773922"/>
    <n v="-0.84584599999999999"/>
    <n v="-0.91056499999999996"/>
  </r>
  <r>
    <x v="7"/>
    <n v="-1.1430610000000001"/>
    <n v="-1.2141139999999999"/>
    <n v="-1.3110269999999999"/>
  </r>
  <r>
    <x v="8"/>
    <n v="-1.459449"/>
    <n v="-1.575113"/>
    <n v="-1.72336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9">
  <r>
    <x v="0"/>
    <n v="0.19262499999999999"/>
    <n v="9.6131999999999995E-2"/>
    <n v="7.1331000000000006E-2"/>
  </r>
  <r>
    <x v="1"/>
    <n v="6.5608E-2"/>
    <n v="-3.2607999999999998E-2"/>
    <n v="-9.3340000000000006E-2"/>
  </r>
  <r>
    <x v="2"/>
    <n v="-4.5109999999999997E-2"/>
    <n v="-0.14064099999999999"/>
    <n v="-0.24334900000000001"/>
  </r>
  <r>
    <x v="3"/>
    <n v="-0.13303000000000001"/>
    <n v="-0.22381999999999999"/>
    <n v="-0.29242400000000002"/>
  </r>
  <r>
    <x v="4"/>
    <n v="-0.19219900000000001"/>
    <n v="-0.27066000000000001"/>
    <n v="-0.421676"/>
  </r>
  <r>
    <x v="5"/>
    <n v="-0.22401399999999999"/>
    <n v="-0.28909499999999999"/>
    <n v="-0.50978299999999999"/>
  </r>
  <r>
    <x v="6"/>
    <n v="-0.396011"/>
    <n v="-0.479186"/>
    <n v="-0.773922"/>
  </r>
  <r>
    <x v="7"/>
    <n v="-0.55664800000000003"/>
    <n v="-0.67936399999999997"/>
    <n v="-1.1430610000000001"/>
  </r>
  <r>
    <x v="8"/>
    <n v="-0.71977800000000003"/>
    <n v="-0.87142900000000001"/>
    <n v="-1.459449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9">
  <r>
    <x v="0"/>
    <n v="0.171982"/>
    <n v="0.16722200000000001"/>
    <n v="0.231905"/>
  </r>
  <r>
    <x v="1"/>
    <n v="4.7683999999999997E-2"/>
    <n v="-2.036E-2"/>
    <n v="-9.6557000000000004E-2"/>
  </r>
  <r>
    <x v="2"/>
    <n v="-6.2811000000000006E-2"/>
    <n v="-8.3847000000000005E-2"/>
    <n v="-0.24673300000000001"/>
  </r>
  <r>
    <x v="3"/>
    <n v="-0.15281800000000001"/>
    <n v="-0.189224"/>
    <n v="-0.417348"/>
  </r>
  <r>
    <x v="4"/>
    <n v="-0.16938800000000001"/>
    <n v="-0.31524400000000002"/>
    <n v="-0.49404700000000001"/>
  </r>
  <r>
    <x v="5"/>
    <n v="-0.26018599999999997"/>
    <n v="-0.40865099999999999"/>
    <n v="-0.51932500000000004"/>
  </r>
  <r>
    <x v="6"/>
    <n v="-0.45238299999999998"/>
    <n v="-0.64900599999999997"/>
    <n v="-0.91056499999999996"/>
  </r>
  <r>
    <x v="7"/>
    <n v="-0.65873199999999998"/>
    <n v="-0.77719700000000003"/>
    <n v="-1.3110269999999999"/>
  </r>
  <r>
    <x v="8"/>
    <n v="-0.85381300000000004"/>
    <n v="-1.0150189999999999"/>
    <n v="-1.723363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9">
  <r>
    <x v="0"/>
    <n v="0.19149099999999999"/>
    <n v="0.245396"/>
    <n v="0.194628"/>
  </r>
  <r>
    <x v="1"/>
    <n v="6.8234000000000003E-2"/>
    <n v="9.7167000000000003E-2"/>
    <n v="3.9230000000000003E-3"/>
  </r>
  <r>
    <x v="2"/>
    <n v="-5.3984999999999998E-2"/>
    <n v="-3.4735000000000002E-2"/>
    <n v="-0.17052"/>
  </r>
  <r>
    <x v="3"/>
    <n v="-0.14574899999999999"/>
    <n v="-0.14299000000000001"/>
    <n v="-0.317749"/>
  </r>
  <r>
    <x v="4"/>
    <n v="-0.19640199999999999"/>
    <n v="-0.22134899999999999"/>
    <n v="-0.42766900000000002"/>
  </r>
  <r>
    <x v="5"/>
    <n v="-0.23239899999999999"/>
    <n v="-0.27105400000000002"/>
    <n v="-0.48054200000000002"/>
  </r>
  <r>
    <x v="6"/>
    <n v="-0.405835"/>
    <n v="-0.45724199999999998"/>
    <n v="-0.84584599999999999"/>
  </r>
  <r>
    <x v="7"/>
    <n v="-0.59504100000000004"/>
    <n v="-0.66119099999999997"/>
    <n v="-1.2141139999999999"/>
  </r>
  <r>
    <x v="8"/>
    <n v="-0.78172799999999998"/>
    <n v="-0.85987199999999997"/>
    <n v="-1.575113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9">
  <r>
    <x v="0"/>
    <n v="-0.34920099999999998"/>
    <n v="-2.0707450000000001"/>
    <n v="-2.1754739999999999"/>
    <n v="1.820776"/>
    <n v="2.5724169999999997"/>
    <n v="2.471562"/>
  </r>
  <r>
    <x v="1"/>
    <n v="-0.60966799999999999"/>
    <n v="-2.2917050000000003"/>
    <n v="-2.3708089999999999"/>
    <n v="1.4201460000000001"/>
    <n v="1.8923080000000001"/>
    <n v="1.588738"/>
  </r>
  <r>
    <x v="2"/>
    <n v="-0.91846800000000006"/>
    <n v="-2.4754110000000003"/>
    <n v="-2.737965"/>
    <n v="1.0015450000000001"/>
    <n v="1.6191549999999999"/>
    <n v="1.011104"/>
  </r>
  <r>
    <x v="3"/>
    <n v="-1.1559979999999999"/>
    <n v="-2.7099159999999998"/>
    <n v="-2.8801190000000001"/>
    <n v="0.60741099999999992"/>
    <n v="1.148415"/>
    <n v="0.70563799999999999"/>
  </r>
  <r>
    <x v="4"/>
    <n v="-1.2338459999999998"/>
    <n v="-2.7358959999999999"/>
    <n v="-3.3640670000000004"/>
    <n v="0.31443900000000002"/>
    <n v="0.61826899999999996"/>
    <n v="0.45689100000000005"/>
  </r>
  <r>
    <x v="5"/>
    <n v="-1.2936540000000001"/>
    <n v="-2.6941250000000001"/>
    <n v="-4.1274540000000002"/>
    <n v="-7.1022000000000002E-2"/>
    <n v="0.30284700000000003"/>
    <n v="0.25020799999999999"/>
  </r>
  <r>
    <x v="6"/>
    <n v="-2.0561509999999998"/>
    <n v="-4.2610039999999998"/>
    <n v="-5.1102639999999999"/>
    <n v="-0.30112800000000001"/>
    <n v="0.44213800000000003"/>
    <n v="-0.80059899999999995"/>
  </r>
  <r>
    <x v="7"/>
    <n v="-2.7650389999999998"/>
    <n v="-5.6385399999999999"/>
    <n v="-6.8191670000000002"/>
    <n v="-0.64330399999999999"/>
    <n v="0.76563599999999998"/>
    <n v="-1.6875399999999998"/>
  </r>
  <r>
    <x v="8"/>
    <n v="-3.4777110000000002"/>
    <n v="-6.9811080000000008"/>
    <n v="-8.4355669999999989"/>
    <n v="-1.0523389999999999"/>
    <n v="0.79875600000000002"/>
    <n v="-2.400097000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4" cacheId="12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3">
  <location ref="A28:G38" firstHeaderRow="0" firstDataRow="1" firstDataCol="1"/>
  <pivotFields count="7"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 of Flat Eye Min" fld="1" baseField="0" baseItem="0"/>
    <dataField name="Sum of Avg Eye Min" fld="2" baseField="0" baseItem="0"/>
    <dataField name="Sum of Steep Eye Min" fld="3" baseField="0" baseItem="0"/>
    <dataField name="Sum of Flat Eye Max" fld="4" baseField="0" baseItem="0"/>
    <dataField name="Sum of Avg Eye Max" fld="5" baseField="0" baseItem="0"/>
    <dataField name="Sum of Steep Eye Max" fld="6" baseField="0" baseItem="0"/>
  </dataFields>
  <chartFormats count="6">
    <chartFormat chart="0" format="5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56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57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58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59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0" format="60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3000000}" name="PivotTable6" cacheId="11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F1:I11" firstHeaderRow="0" firstDataRow="1" firstDataCol="1"/>
  <pivotFields count="4"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dataField="1" showAll="0"/>
    <pivotField dataField="1" showAll="0"/>
    <pivotField dataField="1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Flat 1 (D=15.5 BC=8.8)" fld="1" baseField="0" baseItem="0"/>
    <dataField name="Sum of Flat 2 (D=15.0 BC=8.8)" fld="2" baseField="0" baseItem="0"/>
    <dataField name="Sum of Flat 3 (D=14.5 BC=8.8)" fld="3" baseField="0" baseItem="0"/>
  </dataFields>
  <chartFormats count="3">
    <chartFormat chart="0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9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2000000}" name="PivotTable3" cacheId="12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G65:J75" firstHeaderRow="0" firstDataRow="1" firstDataCol="1"/>
  <pivotFields count="4"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dataField="1" showAll="0"/>
    <pivotField dataField="1" showAll="0"/>
    <pivotField dataField="1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Flat 3 (D=14.5 BC=8.8)" fld="1" baseField="0" baseItem="0"/>
    <dataField name="Sum of Avg 3 (D=14.5 BC=8.5)" fld="2" baseField="0" baseItem="0"/>
    <dataField name="Sum of Steep 3 (D=14.5 BC=8.2)" fld="3" baseField="0" baseItem="0"/>
  </dataFields>
  <chartFormats count="3">
    <chartFormat chart="0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9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1000000}" name="PivotTable2" cacheId="12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G53:J63" firstHeaderRow="0" firstDataRow="1" firstDataCol="1"/>
  <pivotFields count="4"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dataField="1" showAll="0"/>
    <pivotField dataField="1" showAll="0"/>
    <pivotField dataField="1" showAll="0" defaultSubtota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Flat 2 (D=15.0 BC=8.8)" fld="1" baseField="0" baseItem="0"/>
    <dataField name="Sum of Avg 2 (D=15.0 BC=8.5)" fld="2" baseField="0" baseItem="0"/>
    <dataField name="Sum of Steep 2 (D=15.0 BC=8.2)" fld="3" baseField="0" baseItem="0"/>
  </dataFields>
  <chartFormats count="3">
    <chartFormat chart="0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0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PivotTable1" cacheId="11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G41:J51" firstHeaderRow="0" firstDataRow="1" firstDataCol="1"/>
  <pivotFields count="4"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dataField="1" showAll="0"/>
    <pivotField dataField="1" showAll="0"/>
    <pivotField dataField="1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Flat 1 (D=15.5 BC=8.8)" fld="1" baseField="0" baseItem="0"/>
    <dataField name="Sum of Avg 1 (D=15.5 BC=8.5)" fld="2" baseField="0" baseItem="0"/>
    <dataField name="Sum of Steep  1 (D=15.5 BC=8.2)" fld="3" baseField="0" baseItem="0"/>
  </dataFields>
  <chartFormats count="3">
    <chartFormat chart="0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9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5000000}" name="PivotTable9" cacheId="11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F29:I39" firstHeaderRow="0" firstDataRow="1" firstDataCol="1"/>
  <pivotFields count="4"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dataField="1" showAll="0"/>
    <pivotField dataField="1" showAll="0"/>
    <pivotField dataField="1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Steep  1 (D=15.5 BC=8.2)" fld="1" baseField="0" baseItem="0"/>
    <dataField name="Sum of Steep 2 (D=15.0 BC=8.2)" fld="2" baseField="0" baseItem="0"/>
    <dataField name="Sum of Steep 3 (D=14.5 BC=8.2)" fld="3" baseField="0" baseItem="0"/>
  </dataFields>
  <chartFormats count="3">
    <chartFormat chart="0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0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4000000}" name="PivotTable7" cacheId="11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F15:I25" firstHeaderRow="0" firstDataRow="1" firstDataCol="1"/>
  <pivotFields count="4"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dataField="1" showAll="0"/>
    <pivotField dataField="1" showAll="0"/>
    <pivotField dataField="1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Avg 1 (D=15.5 BC=8.5)" fld="1" baseField="0" baseItem="0"/>
    <dataField name="Sum of Avg 2 (D=15.0 BC=8.5)" fld="2" baseField="0" baseItem="0"/>
    <dataField name="Sum of Avg 3 (D=14.5 BC=8.5)" fld="3" baseField="0" baseItem="0"/>
  </dataFields>
  <chartFormats count="3">
    <chartFormat chart="0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9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ivotTable" Target="../pivotTables/pivotTable4.xml"/><Relationship Id="rId7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6" Type="http://schemas.openxmlformats.org/officeDocument/2006/relationships/pivotTable" Target="../pivotTables/pivotTable7.xml"/><Relationship Id="rId5" Type="http://schemas.openxmlformats.org/officeDocument/2006/relationships/pivotTable" Target="../pivotTables/pivotTable6.xml"/><Relationship Id="rId4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workbookViewId="0"/>
  </sheetViews>
  <sheetFormatPr defaultRowHeight="15" x14ac:dyDescent="0.25"/>
  <cols>
    <col min="1" max="1" width="23.28515625" customWidth="1"/>
    <col min="2" max="2" width="25.42578125" customWidth="1"/>
    <col min="3" max="3" width="11.85546875" customWidth="1"/>
    <col min="6" max="6" width="13.5703125" bestFit="1" customWidth="1"/>
  </cols>
  <sheetData>
    <row r="1" spans="1:6" ht="18.75" x14ac:dyDescent="0.25">
      <c r="A1" s="1" t="s">
        <v>0</v>
      </c>
    </row>
    <row r="3" spans="1:6" x14ac:dyDescent="0.25">
      <c r="A3" s="2" t="s">
        <v>1</v>
      </c>
      <c r="B3" s="3" t="s">
        <v>2</v>
      </c>
      <c r="F3" s="4"/>
    </row>
    <row r="4" spans="1:6" x14ac:dyDescent="0.25">
      <c r="A4" s="2" t="s">
        <v>3</v>
      </c>
      <c r="B4">
        <v>5</v>
      </c>
      <c r="F4" s="4"/>
    </row>
    <row r="5" spans="1:6" x14ac:dyDescent="0.25">
      <c r="A5" s="2" t="s">
        <v>4</v>
      </c>
      <c r="B5">
        <v>8.1999999999999993</v>
      </c>
      <c r="C5">
        <v>8.5</v>
      </c>
      <c r="D5">
        <v>8.8000000000000007</v>
      </c>
      <c r="F5" s="4"/>
    </row>
    <row r="6" spans="1:6" x14ac:dyDescent="0.25">
      <c r="A6" s="2" t="s">
        <v>5</v>
      </c>
      <c r="B6">
        <v>0.25</v>
      </c>
    </row>
    <row r="7" spans="1:6" x14ac:dyDescent="0.25">
      <c r="A7" s="2" t="s">
        <v>23</v>
      </c>
      <c r="B7" t="s">
        <v>6</v>
      </c>
      <c r="C7" t="s">
        <v>142</v>
      </c>
      <c r="D7" t="s">
        <v>7</v>
      </c>
    </row>
    <row r="8" spans="1:6" x14ac:dyDescent="0.25">
      <c r="A8" s="2"/>
      <c r="B8" s="5"/>
    </row>
    <row r="9" spans="1:6" x14ac:dyDescent="0.25">
      <c r="A9" s="2" t="s">
        <v>140</v>
      </c>
      <c r="B9" t="s">
        <v>137</v>
      </c>
    </row>
    <row r="10" spans="1:6" x14ac:dyDescent="0.25">
      <c r="A10" s="2" t="s">
        <v>141</v>
      </c>
      <c r="B10" t="s">
        <v>138</v>
      </c>
    </row>
    <row r="11" spans="1:6" x14ac:dyDescent="0.25">
      <c r="A11" s="2" t="s">
        <v>143</v>
      </c>
      <c r="B11" t="s">
        <v>139</v>
      </c>
    </row>
    <row r="12" spans="1:6" x14ac:dyDescent="0.25">
      <c r="A12" s="2"/>
    </row>
    <row r="13" spans="1:6" x14ac:dyDescent="0.25">
      <c r="A13" s="2"/>
    </row>
    <row r="14" spans="1:6" x14ac:dyDescent="0.25">
      <c r="A14" s="6" t="s">
        <v>8</v>
      </c>
    </row>
    <row r="15" spans="1:6" x14ac:dyDescent="0.25">
      <c r="A15" s="7" t="s">
        <v>9</v>
      </c>
    </row>
    <row r="16" spans="1:6" x14ac:dyDescent="0.25">
      <c r="A16" s="7" t="s">
        <v>10</v>
      </c>
    </row>
    <row r="17" spans="1:1" x14ac:dyDescent="0.25">
      <c r="A17" s="7" t="s">
        <v>11</v>
      </c>
    </row>
    <row r="18" spans="1:1" x14ac:dyDescent="0.25">
      <c r="A18" s="7" t="s">
        <v>12</v>
      </c>
    </row>
    <row r="19" spans="1:1" x14ac:dyDescent="0.25">
      <c r="A19" s="7" t="s">
        <v>13</v>
      </c>
    </row>
    <row r="20" spans="1:1" x14ac:dyDescent="0.25">
      <c r="A20" s="7" t="s">
        <v>14</v>
      </c>
    </row>
    <row r="21" spans="1:1" x14ac:dyDescent="0.25">
      <c r="A21" s="8" t="s">
        <v>15</v>
      </c>
    </row>
    <row r="23" spans="1:1" x14ac:dyDescent="0.25">
      <c r="A23" s="6" t="s">
        <v>46</v>
      </c>
    </row>
    <row r="24" spans="1:1" x14ac:dyDescent="0.25">
      <c r="A24" s="9" t="s">
        <v>16</v>
      </c>
    </row>
    <row r="25" spans="1:1" x14ac:dyDescent="0.25">
      <c r="A25" s="9" t="s">
        <v>17</v>
      </c>
    </row>
    <row r="26" spans="1:1" x14ac:dyDescent="0.25">
      <c r="A26" s="9" t="s">
        <v>18</v>
      </c>
    </row>
    <row r="27" spans="1:1" x14ac:dyDescent="0.25">
      <c r="A27" s="9" t="s">
        <v>19</v>
      </c>
    </row>
    <row r="28" spans="1:1" x14ac:dyDescent="0.25">
      <c r="A28" s="9" t="s">
        <v>20</v>
      </c>
    </row>
    <row r="29" spans="1:1" x14ac:dyDescent="0.25">
      <c r="A29" s="9" t="s">
        <v>21</v>
      </c>
    </row>
    <row r="30" spans="1:1" x14ac:dyDescent="0.25">
      <c r="A30" s="9" t="s">
        <v>22</v>
      </c>
    </row>
    <row r="32" spans="1:1" x14ac:dyDescent="0.25">
      <c r="A32" s="6"/>
    </row>
    <row r="33" spans="1:1" x14ac:dyDescent="0.25">
      <c r="A33" s="7"/>
    </row>
    <row r="34" spans="1:1" x14ac:dyDescent="0.25">
      <c r="A34" s="7"/>
    </row>
    <row r="35" spans="1:1" x14ac:dyDescent="0.25">
      <c r="A35" s="7"/>
    </row>
    <row r="36" spans="1:1" x14ac:dyDescent="0.25">
      <c r="A36" s="7"/>
    </row>
    <row r="37" spans="1:1" x14ac:dyDescent="0.25">
      <c r="A37" s="7"/>
    </row>
    <row r="38" spans="1:1" x14ac:dyDescent="0.25">
      <c r="A38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3"/>
  <sheetViews>
    <sheetView workbookViewId="0"/>
  </sheetViews>
  <sheetFormatPr defaultRowHeight="15" x14ac:dyDescent="0.25"/>
  <cols>
    <col min="1" max="1" width="10.5703125" bestFit="1" customWidth="1"/>
    <col min="2" max="2" width="18.28515625" bestFit="1" customWidth="1"/>
    <col min="3" max="3" width="19.5703125" bestFit="1" customWidth="1"/>
    <col min="4" max="4" width="20.28515625" bestFit="1" customWidth="1"/>
    <col min="5" max="5" width="25.5703125" bestFit="1" customWidth="1"/>
    <col min="6" max="6" width="22" customWidth="1"/>
    <col min="7" max="7" width="21.5703125" customWidth="1"/>
    <col min="10" max="10" width="23.85546875" customWidth="1"/>
    <col min="16" max="16" width="15.7109375" customWidth="1"/>
  </cols>
  <sheetData>
    <row r="1" spans="1:13" x14ac:dyDescent="0.25">
      <c r="A1" s="4" t="s">
        <v>24</v>
      </c>
      <c r="B1" s="4" t="s">
        <v>25</v>
      </c>
      <c r="C1" s="4" t="s">
        <v>26</v>
      </c>
      <c r="D1" s="4" t="s">
        <v>27</v>
      </c>
      <c r="E1" s="6" t="s">
        <v>28</v>
      </c>
      <c r="J1" s="10" t="s">
        <v>29</v>
      </c>
      <c r="K1" s="11"/>
      <c r="L1" s="11"/>
      <c r="M1" s="12"/>
    </row>
    <row r="2" spans="1:13" x14ac:dyDescent="0.25">
      <c r="A2">
        <v>8.0689550000000008</v>
      </c>
      <c r="B2">
        <v>41.826979999999999</v>
      </c>
      <c r="C2" s="20">
        <f>ROUND(B2,1)</f>
        <v>41.8</v>
      </c>
      <c r="D2" t="s">
        <v>137</v>
      </c>
      <c r="E2" s="21" t="str">
        <f>IF(C2&gt;$K$2,IF(C2&lt;$K$4,"Normal","Steep"),"Flat")</f>
        <v>Flat</v>
      </c>
      <c r="F2" s="2"/>
      <c r="J2" s="13" t="s">
        <v>30</v>
      </c>
      <c r="K2">
        <f>K3-M2</f>
        <v>42.419999999999995</v>
      </c>
      <c r="L2" s="14" t="s">
        <v>31</v>
      </c>
      <c r="M2" s="15">
        <v>1.38</v>
      </c>
    </row>
    <row r="3" spans="1:13" x14ac:dyDescent="0.25">
      <c r="A3">
        <v>7.7121060000000003</v>
      </c>
      <c r="B3">
        <v>43.762363999999998</v>
      </c>
      <c r="C3" s="20">
        <f>ROUND(B3,1)</f>
        <v>43.8</v>
      </c>
      <c r="D3" t="s">
        <v>138</v>
      </c>
      <c r="E3" s="21" t="str">
        <f>IF(C3&gt;$K$2,IF(C3&lt;$K$4,"Normal","Steep"),"Flat")</f>
        <v>Normal</v>
      </c>
      <c r="F3" s="2"/>
      <c r="J3" s="13" t="s">
        <v>32</v>
      </c>
      <c r="K3">
        <v>43.8</v>
      </c>
      <c r="M3" s="15"/>
    </row>
    <row r="4" spans="1:13" x14ac:dyDescent="0.25">
      <c r="A4">
        <v>7.2124410000000001</v>
      </c>
      <c r="B4">
        <v>46.794147000000002</v>
      </c>
      <c r="C4" s="20">
        <f>ROUND(B4,1)</f>
        <v>46.8</v>
      </c>
      <c r="D4" t="s">
        <v>139</v>
      </c>
      <c r="E4" s="21" t="str">
        <f>IF(C4&gt;$K$2,IF(C4&lt;$K$4,"Normal","Steep"),"Flat")</f>
        <v>Steep</v>
      </c>
      <c r="F4" s="2"/>
      <c r="J4" s="16" t="s">
        <v>33</v>
      </c>
      <c r="K4" s="17">
        <f>K3+M2</f>
        <v>45.18</v>
      </c>
      <c r="L4" s="17"/>
      <c r="M4" s="18"/>
    </row>
    <row r="5" spans="1:13" x14ac:dyDescent="0.25">
      <c r="C5" s="20"/>
      <c r="E5" s="21"/>
    </row>
    <row r="6" spans="1:13" x14ac:dyDescent="0.25">
      <c r="A6" s="4"/>
      <c r="C6" s="20"/>
      <c r="E6" s="21"/>
      <c r="J6" s="4"/>
    </row>
    <row r="7" spans="1:13" x14ac:dyDescent="0.25">
      <c r="C7" s="20"/>
      <c r="E7" s="21"/>
      <c r="J7" s="4"/>
      <c r="K7" s="4"/>
    </row>
    <row r="8" spans="1:13" x14ac:dyDescent="0.25">
      <c r="C8" s="20"/>
      <c r="E8" s="21"/>
      <c r="J8" s="4"/>
    </row>
    <row r="9" spans="1:13" x14ac:dyDescent="0.25">
      <c r="C9" s="20"/>
      <c r="E9" s="21"/>
      <c r="J9" s="4"/>
    </row>
    <row r="10" spans="1:13" x14ac:dyDescent="0.25">
      <c r="C10" s="20"/>
      <c r="E10" s="21"/>
      <c r="F10" s="4"/>
      <c r="J10" s="4"/>
    </row>
    <row r="11" spans="1:13" x14ac:dyDescent="0.25">
      <c r="C11" s="20"/>
      <c r="E11" s="21"/>
    </row>
    <row r="12" spans="1:13" x14ac:dyDescent="0.25">
      <c r="C12" s="20"/>
      <c r="E12" s="21"/>
      <c r="F12" s="2"/>
      <c r="G12" s="29"/>
    </row>
    <row r="13" spans="1:13" x14ac:dyDescent="0.25">
      <c r="G13" s="29"/>
    </row>
    <row r="14" spans="1:13" x14ac:dyDescent="0.25">
      <c r="C14" s="20"/>
      <c r="E14" s="21"/>
      <c r="F14" s="19"/>
    </row>
    <row r="15" spans="1:13" x14ac:dyDescent="0.25">
      <c r="C15" s="20"/>
      <c r="E15" s="21"/>
      <c r="F15" s="19"/>
    </row>
    <row r="16" spans="1:13" x14ac:dyDescent="0.25">
      <c r="C16" s="20"/>
      <c r="E16" s="21"/>
      <c r="F16" s="2"/>
    </row>
    <row r="17" spans="3:6" x14ac:dyDescent="0.25">
      <c r="C17" s="20"/>
      <c r="E17" s="21"/>
      <c r="F17" s="19"/>
    </row>
    <row r="18" spans="3:6" x14ac:dyDescent="0.25">
      <c r="C18" s="20"/>
      <c r="E18" s="21"/>
      <c r="F18" s="19"/>
    </row>
    <row r="19" spans="3:6" x14ac:dyDescent="0.25">
      <c r="C19" s="20"/>
      <c r="E19" s="21"/>
      <c r="F19" s="19"/>
    </row>
    <row r="20" spans="3:6" x14ac:dyDescent="0.25">
      <c r="C20" s="20"/>
      <c r="E20" s="21"/>
      <c r="F20" s="19"/>
    </row>
    <row r="21" spans="3:6" x14ac:dyDescent="0.25">
      <c r="C21" s="20"/>
      <c r="E21" s="21"/>
      <c r="F21" s="19"/>
    </row>
    <row r="22" spans="3:6" x14ac:dyDescent="0.25">
      <c r="C22" s="20"/>
      <c r="E22" s="21"/>
      <c r="F22" s="19"/>
    </row>
    <row r="23" spans="3:6" x14ac:dyDescent="0.25">
      <c r="C23" s="20"/>
      <c r="E23" s="21"/>
      <c r="F23" s="19"/>
    </row>
    <row r="25" spans="3:6" x14ac:dyDescent="0.25">
      <c r="C25" s="20"/>
      <c r="E25" s="21"/>
      <c r="F25" s="3"/>
    </row>
    <row r="26" spans="3:6" x14ac:dyDescent="0.25">
      <c r="C26" s="20"/>
      <c r="E26" s="21"/>
      <c r="F26" s="2"/>
    </row>
    <row r="27" spans="3:6" x14ac:dyDescent="0.25">
      <c r="C27" s="20"/>
      <c r="E27" s="21"/>
    </row>
    <row r="28" spans="3:6" x14ac:dyDescent="0.25">
      <c r="C28" s="20"/>
      <c r="E28" s="21"/>
      <c r="F28" s="19"/>
    </row>
    <row r="29" spans="3:6" x14ac:dyDescent="0.25">
      <c r="C29" s="20"/>
      <c r="E29" s="21"/>
      <c r="F29" s="19"/>
    </row>
    <row r="30" spans="3:6" x14ac:dyDescent="0.25">
      <c r="C30" s="20"/>
      <c r="E30" s="21"/>
      <c r="F30" s="19"/>
    </row>
    <row r="31" spans="3:6" x14ac:dyDescent="0.25">
      <c r="C31" s="20"/>
      <c r="E31" s="21"/>
      <c r="F31" s="19"/>
    </row>
    <row r="32" spans="3:6" x14ac:dyDescent="0.25">
      <c r="C32" s="20"/>
      <c r="E32" s="21"/>
      <c r="F32" s="2"/>
    </row>
    <row r="33" spans="6:6" x14ac:dyDescent="0.25">
      <c r="F33" s="2"/>
    </row>
  </sheetData>
  <mergeCells count="1">
    <mergeCell ref="G12:G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5"/>
  <sheetViews>
    <sheetView zoomScale="80" zoomScaleNormal="80" workbookViewId="0"/>
  </sheetViews>
  <sheetFormatPr defaultRowHeight="15" x14ac:dyDescent="0.25"/>
  <cols>
    <col min="1" max="1" width="27.42578125" customWidth="1"/>
    <col min="2" max="2" width="21.140625" bestFit="1" customWidth="1"/>
    <col min="3" max="3" width="22.5703125" customWidth="1"/>
    <col min="4" max="4" width="28.5703125" customWidth="1"/>
    <col min="5" max="5" width="24.5703125" bestFit="1" customWidth="1"/>
    <col min="6" max="6" width="24.42578125" bestFit="1" customWidth="1"/>
    <col min="7" max="7" width="11.28515625" bestFit="1" customWidth="1"/>
    <col min="8" max="9" width="20.140625" customWidth="1"/>
    <col min="10" max="10" width="32.7109375" style="21" customWidth="1"/>
    <col min="11" max="11" width="37.42578125" bestFit="1" customWidth="1"/>
    <col min="12" max="12" width="43" customWidth="1"/>
    <col min="13" max="13" width="27.140625" bestFit="1" customWidth="1"/>
  </cols>
  <sheetData>
    <row r="1" spans="1:11" x14ac:dyDescent="0.25">
      <c r="A1" s="4" t="s">
        <v>34</v>
      </c>
    </row>
    <row r="2" spans="1:11" x14ac:dyDescent="0.25">
      <c r="A2" s="4" t="s">
        <v>43</v>
      </c>
      <c r="B2" s="4" t="s">
        <v>35</v>
      </c>
      <c r="C2" s="4" t="s">
        <v>36</v>
      </c>
      <c r="D2" s="4" t="s">
        <v>37</v>
      </c>
      <c r="E2" s="4" t="s">
        <v>38</v>
      </c>
      <c r="F2" s="4" t="s">
        <v>39</v>
      </c>
      <c r="G2" s="4" t="s">
        <v>40</v>
      </c>
      <c r="H2" s="4" t="s">
        <v>41</v>
      </c>
      <c r="I2" s="4" t="s">
        <v>62</v>
      </c>
      <c r="J2" s="24" t="s">
        <v>42</v>
      </c>
      <c r="K2" s="4" t="s">
        <v>75</v>
      </c>
    </row>
    <row r="3" spans="1:11" ht="45" x14ac:dyDescent="0.25">
      <c r="A3">
        <v>15.5</v>
      </c>
      <c r="B3">
        <v>-8.3821000000000007E-2</v>
      </c>
      <c r="C3">
        <v>0.59579199999999999</v>
      </c>
      <c r="D3">
        <v>0.19262499999999999</v>
      </c>
      <c r="E3">
        <v>0.19392699999999999</v>
      </c>
      <c r="F3">
        <v>0.14795800000000001</v>
      </c>
      <c r="G3" t="s">
        <v>49</v>
      </c>
      <c r="H3">
        <v>-20</v>
      </c>
      <c r="I3">
        <v>0.25</v>
      </c>
      <c r="J3" s="21">
        <v>21</v>
      </c>
      <c r="K3" s="22" t="s">
        <v>60</v>
      </c>
    </row>
    <row r="4" spans="1:11" ht="30" x14ac:dyDescent="0.25">
      <c r="A4">
        <v>15.5</v>
      </c>
      <c r="B4">
        <v>-0.163859</v>
      </c>
      <c r="C4">
        <v>0.45893200000000001</v>
      </c>
      <c r="D4">
        <v>6.5608E-2</v>
      </c>
      <c r="E4">
        <v>5.8761000000000001E-2</v>
      </c>
      <c r="F4">
        <v>0.13286100000000001</v>
      </c>
      <c r="G4" t="s">
        <v>49</v>
      </c>
      <c r="H4">
        <v>-15</v>
      </c>
      <c r="I4">
        <v>0.25</v>
      </c>
      <c r="J4" s="21">
        <v>18</v>
      </c>
      <c r="K4" s="22" t="s">
        <v>47</v>
      </c>
    </row>
    <row r="5" spans="1:11" ht="30" x14ac:dyDescent="0.25">
      <c r="A5">
        <v>15.5</v>
      </c>
      <c r="B5">
        <v>-0.25182900000000003</v>
      </c>
      <c r="C5">
        <v>0.32172200000000001</v>
      </c>
      <c r="D5">
        <v>-4.5109999999999997E-2</v>
      </c>
      <c r="E5">
        <v>-5.5106000000000002E-2</v>
      </c>
      <c r="F5">
        <v>0.118406</v>
      </c>
      <c r="G5" t="s">
        <v>49</v>
      </c>
      <c r="H5">
        <v>-10</v>
      </c>
      <c r="I5">
        <v>0.25</v>
      </c>
      <c r="J5" s="21">
        <v>17</v>
      </c>
      <c r="K5" s="22" t="s">
        <v>47</v>
      </c>
    </row>
    <row r="6" spans="1:11" ht="30" x14ac:dyDescent="0.25">
      <c r="A6">
        <v>15.5</v>
      </c>
      <c r="B6">
        <v>-0.32694299999999998</v>
      </c>
      <c r="C6">
        <v>0.19742699999999999</v>
      </c>
      <c r="D6">
        <v>-0.13303000000000001</v>
      </c>
      <c r="E6">
        <v>-0.14399899999999999</v>
      </c>
      <c r="F6">
        <v>0.101866</v>
      </c>
      <c r="G6" t="s">
        <v>49</v>
      </c>
      <c r="H6">
        <v>-5</v>
      </c>
      <c r="I6">
        <v>0.25</v>
      </c>
      <c r="J6" s="21">
        <v>15</v>
      </c>
      <c r="K6" s="22" t="s">
        <v>47</v>
      </c>
    </row>
    <row r="7" spans="1:11" ht="30" x14ac:dyDescent="0.25">
      <c r="A7">
        <v>15.5</v>
      </c>
      <c r="B7">
        <v>-0.37075399999999997</v>
      </c>
      <c r="C7">
        <v>9.8270999999999997E-2</v>
      </c>
      <c r="D7">
        <v>-0.19219900000000001</v>
      </c>
      <c r="E7">
        <v>-0.202178</v>
      </c>
      <c r="F7">
        <v>8.5212999999999997E-2</v>
      </c>
      <c r="G7" t="s">
        <v>49</v>
      </c>
      <c r="H7">
        <v>0</v>
      </c>
      <c r="I7">
        <v>0.25</v>
      </c>
      <c r="J7" s="21">
        <v>13</v>
      </c>
      <c r="K7" s="22" t="s">
        <v>47</v>
      </c>
    </row>
    <row r="8" spans="1:11" ht="30" x14ac:dyDescent="0.25">
      <c r="A8">
        <v>15.5</v>
      </c>
      <c r="B8">
        <v>-0.37744499999999997</v>
      </c>
      <c r="C8">
        <v>6.7380000000000001E-3</v>
      </c>
      <c r="D8">
        <v>-0.22401399999999999</v>
      </c>
      <c r="E8">
        <v>-0.23195399999999999</v>
      </c>
      <c r="F8">
        <v>6.6158999999999996E-2</v>
      </c>
      <c r="G8" t="s">
        <v>49</v>
      </c>
      <c r="H8">
        <v>5</v>
      </c>
      <c r="I8">
        <v>0.25</v>
      </c>
      <c r="J8" s="21">
        <v>16</v>
      </c>
      <c r="K8" s="22" t="s">
        <v>47</v>
      </c>
    </row>
    <row r="9" spans="1:11" ht="45" x14ac:dyDescent="0.25">
      <c r="A9">
        <v>15.5</v>
      </c>
      <c r="B9">
        <v>-0.70852499999999996</v>
      </c>
      <c r="C9">
        <v>6.4106999999999997E-2</v>
      </c>
      <c r="D9">
        <v>-0.396011</v>
      </c>
      <c r="E9">
        <v>-0.416744</v>
      </c>
      <c r="F9">
        <v>0.12585099999999999</v>
      </c>
      <c r="G9" t="s">
        <v>49</v>
      </c>
      <c r="H9">
        <v>10</v>
      </c>
      <c r="I9">
        <v>0.4</v>
      </c>
      <c r="J9" s="21">
        <v>16</v>
      </c>
      <c r="K9" s="22" t="s">
        <v>63</v>
      </c>
    </row>
    <row r="10" spans="1:11" ht="30" x14ac:dyDescent="0.25">
      <c r="A10">
        <v>15.5</v>
      </c>
      <c r="B10">
        <v>-0.97632099999999999</v>
      </c>
      <c r="C10">
        <v>1.7420000000000001E-2</v>
      </c>
      <c r="D10">
        <v>-0.55664800000000003</v>
      </c>
      <c r="E10">
        <v>-0.581291</v>
      </c>
      <c r="F10">
        <v>0.169901</v>
      </c>
      <c r="G10" t="s">
        <v>49</v>
      </c>
      <c r="H10">
        <v>15</v>
      </c>
      <c r="I10">
        <v>0.55000000000000004</v>
      </c>
      <c r="J10" s="21">
        <v>14</v>
      </c>
      <c r="K10" s="22" t="s">
        <v>47</v>
      </c>
    </row>
    <row r="11" spans="1:11" ht="30" x14ac:dyDescent="0.25">
      <c r="A11">
        <v>15.5</v>
      </c>
      <c r="B11">
        <v>-1.2185950000000001</v>
      </c>
      <c r="C11">
        <v>-8.3888000000000004E-2</v>
      </c>
      <c r="D11">
        <v>-0.71977800000000003</v>
      </c>
      <c r="E11">
        <v>-0.74437200000000003</v>
      </c>
      <c r="F11">
        <v>0.20130899999999999</v>
      </c>
      <c r="G11" t="s">
        <v>49</v>
      </c>
      <c r="H11">
        <v>20</v>
      </c>
      <c r="I11">
        <v>0.7</v>
      </c>
      <c r="J11" s="21">
        <v>14</v>
      </c>
      <c r="K11" s="22" t="s">
        <v>47</v>
      </c>
    </row>
    <row r="14" spans="1:11" x14ac:dyDescent="0.25">
      <c r="A14" s="4" t="s">
        <v>34</v>
      </c>
    </row>
    <row r="15" spans="1:11" x14ac:dyDescent="0.25">
      <c r="A15" s="4" t="s">
        <v>43</v>
      </c>
      <c r="B15" s="4" t="s">
        <v>35</v>
      </c>
      <c r="C15" s="4" t="s">
        <v>36</v>
      </c>
      <c r="D15" s="4" t="s">
        <v>37</v>
      </c>
      <c r="E15" s="4" t="s">
        <v>38</v>
      </c>
      <c r="F15" s="4" t="s">
        <v>39</v>
      </c>
      <c r="G15" s="4" t="s">
        <v>40</v>
      </c>
      <c r="H15" s="4" t="s">
        <v>41</v>
      </c>
      <c r="I15" s="4" t="s">
        <v>62</v>
      </c>
      <c r="J15" s="24" t="s">
        <v>42</v>
      </c>
      <c r="K15" s="4" t="s">
        <v>75</v>
      </c>
    </row>
    <row r="16" spans="1:11" ht="30" x14ac:dyDescent="0.25">
      <c r="A16">
        <v>15</v>
      </c>
      <c r="B16">
        <v>-0.11076</v>
      </c>
      <c r="C16">
        <v>0.61814100000000005</v>
      </c>
      <c r="D16">
        <v>0.19149099999999999</v>
      </c>
      <c r="E16">
        <v>0.18487700000000001</v>
      </c>
      <c r="F16">
        <v>0.15192</v>
      </c>
      <c r="G16" t="s">
        <v>50</v>
      </c>
      <c r="H16">
        <v>-20</v>
      </c>
      <c r="I16">
        <v>0.25</v>
      </c>
      <c r="J16" s="21">
        <v>16</v>
      </c>
      <c r="K16" s="22" t="s">
        <v>48</v>
      </c>
    </row>
    <row r="17" spans="1:11" ht="30" x14ac:dyDescent="0.25">
      <c r="A17">
        <v>15</v>
      </c>
      <c r="B17">
        <v>-0.21726799999999999</v>
      </c>
      <c r="C17">
        <v>0.49191699999999999</v>
      </c>
      <c r="D17">
        <v>6.8234000000000003E-2</v>
      </c>
      <c r="E17">
        <v>6.0601000000000002E-2</v>
      </c>
      <c r="F17">
        <v>0.14196600000000001</v>
      </c>
      <c r="G17" t="s">
        <v>50</v>
      </c>
      <c r="H17">
        <v>-15</v>
      </c>
      <c r="I17">
        <v>0.25</v>
      </c>
      <c r="J17" s="21">
        <v>15</v>
      </c>
      <c r="K17" s="22" t="s">
        <v>48</v>
      </c>
    </row>
    <row r="18" spans="1:11" ht="30" x14ac:dyDescent="0.25">
      <c r="A18">
        <v>15</v>
      </c>
      <c r="B18">
        <v>-0.33486300000000002</v>
      </c>
      <c r="C18">
        <v>0.34868700000000002</v>
      </c>
      <c r="D18">
        <v>-5.3984999999999998E-2</v>
      </c>
      <c r="E18">
        <v>-5.8969000000000001E-2</v>
      </c>
      <c r="F18">
        <v>0.131159</v>
      </c>
      <c r="G18" t="s">
        <v>50</v>
      </c>
      <c r="H18">
        <v>-10</v>
      </c>
      <c r="I18">
        <v>0.25</v>
      </c>
      <c r="J18" s="21">
        <v>15</v>
      </c>
      <c r="K18" s="22" t="s">
        <v>48</v>
      </c>
    </row>
    <row r="19" spans="1:11" ht="30" x14ac:dyDescent="0.25">
      <c r="A19">
        <v>15</v>
      </c>
      <c r="B19">
        <v>-0.41265000000000002</v>
      </c>
      <c r="C19">
        <v>0.20816599999999999</v>
      </c>
      <c r="D19">
        <v>-0.14574899999999999</v>
      </c>
      <c r="E19">
        <v>-0.148733</v>
      </c>
      <c r="F19">
        <v>0.117814</v>
      </c>
      <c r="G19" t="s">
        <v>50</v>
      </c>
      <c r="H19">
        <v>-5</v>
      </c>
      <c r="I19">
        <v>0.25</v>
      </c>
      <c r="J19" s="21">
        <v>15</v>
      </c>
      <c r="K19" s="22" t="s">
        <v>48</v>
      </c>
    </row>
    <row r="20" spans="1:11" ht="30" x14ac:dyDescent="0.25">
      <c r="A20">
        <v>15</v>
      </c>
      <c r="B20">
        <v>-0.44882699999999998</v>
      </c>
      <c r="C20">
        <v>0.120966</v>
      </c>
      <c r="D20">
        <v>-0.19640199999999999</v>
      </c>
      <c r="E20">
        <v>-0.20036499999999999</v>
      </c>
      <c r="F20">
        <v>0.103906</v>
      </c>
      <c r="G20" t="s">
        <v>50</v>
      </c>
      <c r="H20">
        <v>0</v>
      </c>
      <c r="I20">
        <v>0.25</v>
      </c>
      <c r="J20" s="21">
        <v>15</v>
      </c>
      <c r="K20" s="22" t="s">
        <v>48</v>
      </c>
    </row>
    <row r="21" spans="1:11" ht="30" x14ac:dyDescent="0.25">
      <c r="A21">
        <v>15</v>
      </c>
      <c r="B21">
        <v>-0.46697899999999998</v>
      </c>
      <c r="C21">
        <v>2.5140000000000002E-3</v>
      </c>
      <c r="D21">
        <v>-0.23239899999999999</v>
      </c>
      <c r="E21">
        <v>-0.23189799999999999</v>
      </c>
      <c r="F21">
        <v>8.6285000000000001E-2</v>
      </c>
      <c r="G21" t="s">
        <v>50</v>
      </c>
      <c r="H21">
        <v>5</v>
      </c>
      <c r="I21">
        <v>0.25</v>
      </c>
      <c r="J21" s="21">
        <v>14</v>
      </c>
      <c r="K21" s="22" t="s">
        <v>48</v>
      </c>
    </row>
    <row r="22" spans="1:11" ht="30" x14ac:dyDescent="0.25">
      <c r="A22">
        <v>15</v>
      </c>
      <c r="B22">
        <v>-0.66817400000000005</v>
      </c>
      <c r="C22">
        <v>-0.119909</v>
      </c>
      <c r="D22">
        <v>-0.405835</v>
      </c>
      <c r="E22">
        <v>-0.41297600000000001</v>
      </c>
      <c r="F22">
        <v>0.108083</v>
      </c>
      <c r="G22" t="s">
        <v>50</v>
      </c>
      <c r="H22">
        <v>10</v>
      </c>
      <c r="I22">
        <v>0.4</v>
      </c>
      <c r="J22" s="21">
        <v>14</v>
      </c>
      <c r="K22" s="22" t="s">
        <v>48</v>
      </c>
    </row>
    <row r="23" spans="1:11" ht="30" x14ac:dyDescent="0.25">
      <c r="A23">
        <v>15</v>
      </c>
      <c r="B23">
        <v>-0.86100100000000002</v>
      </c>
      <c r="C23">
        <v>-0.25292199999999998</v>
      </c>
      <c r="D23">
        <v>-0.59504100000000004</v>
      </c>
      <c r="E23">
        <v>-0.60902400000000001</v>
      </c>
      <c r="F23">
        <v>0.12735299999999999</v>
      </c>
      <c r="G23" t="s">
        <v>50</v>
      </c>
      <c r="H23">
        <v>15</v>
      </c>
      <c r="I23">
        <v>0.55000000000000004</v>
      </c>
      <c r="J23" s="21">
        <v>15</v>
      </c>
      <c r="K23" s="22" t="s">
        <v>48</v>
      </c>
    </row>
    <row r="24" spans="1:11" ht="30" x14ac:dyDescent="0.25">
      <c r="A24">
        <v>15</v>
      </c>
      <c r="B24">
        <v>-1.088155</v>
      </c>
      <c r="C24">
        <v>-0.40017799999999998</v>
      </c>
      <c r="D24">
        <v>-0.78172799999999998</v>
      </c>
      <c r="E24">
        <v>-0.80283899999999997</v>
      </c>
      <c r="F24">
        <v>0.145425</v>
      </c>
      <c r="G24" t="s">
        <v>50</v>
      </c>
      <c r="H24">
        <v>20</v>
      </c>
      <c r="I24">
        <v>0.7</v>
      </c>
      <c r="J24" s="21">
        <v>14</v>
      </c>
      <c r="K24" s="22" t="s">
        <v>48</v>
      </c>
    </row>
    <row r="27" spans="1:11" x14ac:dyDescent="0.25">
      <c r="A27" s="4" t="s">
        <v>34</v>
      </c>
    </row>
    <row r="28" spans="1:11" x14ac:dyDescent="0.25">
      <c r="A28" s="4" t="s">
        <v>43</v>
      </c>
      <c r="B28" s="4" t="s">
        <v>35</v>
      </c>
      <c r="C28" s="4" t="s">
        <v>36</v>
      </c>
      <c r="D28" s="4" t="s">
        <v>37</v>
      </c>
      <c r="E28" s="4" t="s">
        <v>38</v>
      </c>
      <c r="F28" s="4" t="s">
        <v>39</v>
      </c>
      <c r="G28" s="4" t="s">
        <v>40</v>
      </c>
      <c r="H28" s="4" t="s">
        <v>41</v>
      </c>
      <c r="I28" s="4" t="s">
        <v>62</v>
      </c>
      <c r="J28" s="24" t="s">
        <v>42</v>
      </c>
      <c r="K28" s="4" t="s">
        <v>75</v>
      </c>
    </row>
    <row r="29" spans="1:11" ht="30" x14ac:dyDescent="0.25">
      <c r="A29">
        <v>14.5</v>
      </c>
      <c r="B29">
        <v>-0.15462000000000001</v>
      </c>
      <c r="C29">
        <v>0.60684300000000002</v>
      </c>
      <c r="D29">
        <v>0.171982</v>
      </c>
      <c r="E29">
        <v>0.18124100000000001</v>
      </c>
      <c r="F29">
        <v>0.17049800000000001</v>
      </c>
      <c r="G29" t="s">
        <v>49</v>
      </c>
      <c r="H29">
        <v>-20</v>
      </c>
      <c r="I29">
        <v>0.25</v>
      </c>
      <c r="J29" s="21">
        <v>15</v>
      </c>
      <c r="K29" s="22" t="s">
        <v>48</v>
      </c>
    </row>
    <row r="30" spans="1:11" ht="30" x14ac:dyDescent="0.25">
      <c r="A30">
        <v>14.5</v>
      </c>
      <c r="B30">
        <v>-0.22854099999999999</v>
      </c>
      <c r="C30">
        <v>0.46929700000000002</v>
      </c>
      <c r="D30">
        <v>4.7683999999999997E-2</v>
      </c>
      <c r="E30">
        <v>5.1673999999999998E-2</v>
      </c>
      <c r="F30">
        <v>0.155144</v>
      </c>
      <c r="G30" t="s">
        <v>49</v>
      </c>
      <c r="H30">
        <v>-15</v>
      </c>
      <c r="I30">
        <v>0.25</v>
      </c>
      <c r="J30" s="21">
        <v>14</v>
      </c>
      <c r="K30" s="22" t="s">
        <v>48</v>
      </c>
    </row>
    <row r="31" spans="1:11" ht="30" x14ac:dyDescent="0.25">
      <c r="A31">
        <v>14.5</v>
      </c>
      <c r="B31">
        <v>-0.33177600000000002</v>
      </c>
      <c r="C31">
        <v>0.33113599999999999</v>
      </c>
      <c r="D31">
        <v>-6.2811000000000006E-2</v>
      </c>
      <c r="E31">
        <v>-6.6993999999999998E-2</v>
      </c>
      <c r="F31">
        <v>0.137738</v>
      </c>
      <c r="G31" t="s">
        <v>49</v>
      </c>
      <c r="H31">
        <v>-10</v>
      </c>
      <c r="I31">
        <v>0.25</v>
      </c>
      <c r="J31" s="21">
        <v>15</v>
      </c>
      <c r="K31" s="22" t="s">
        <v>48</v>
      </c>
    </row>
    <row r="32" spans="1:11" ht="30" x14ac:dyDescent="0.25">
      <c r="A32">
        <v>14.5</v>
      </c>
      <c r="B32">
        <v>-0.41640500000000003</v>
      </c>
      <c r="C32">
        <v>0.201818</v>
      </c>
      <c r="D32">
        <v>-0.15281800000000001</v>
      </c>
      <c r="E32">
        <v>-0.163608</v>
      </c>
      <c r="F32">
        <v>0.12021999999999999</v>
      </c>
      <c r="G32" t="s">
        <v>49</v>
      </c>
      <c r="H32">
        <v>-5</v>
      </c>
      <c r="I32">
        <v>0.25</v>
      </c>
      <c r="J32" s="21">
        <v>15</v>
      </c>
      <c r="K32" s="22" t="s">
        <v>48</v>
      </c>
    </row>
    <row r="33" spans="1:11" ht="30" x14ac:dyDescent="0.25">
      <c r="A33">
        <v>14.5</v>
      </c>
      <c r="B33">
        <v>-0.41426499999999999</v>
      </c>
      <c r="C33">
        <v>9.5201999999999995E-2</v>
      </c>
      <c r="D33">
        <v>-0.16938800000000001</v>
      </c>
      <c r="E33">
        <v>-0.17669000000000001</v>
      </c>
      <c r="F33">
        <v>0.11948</v>
      </c>
      <c r="G33" t="s">
        <v>49</v>
      </c>
      <c r="H33">
        <v>0</v>
      </c>
      <c r="I33">
        <v>0.25</v>
      </c>
      <c r="J33" s="21">
        <v>15</v>
      </c>
      <c r="K33" s="22" t="s">
        <v>48</v>
      </c>
    </row>
    <row r="34" spans="1:11" ht="30" x14ac:dyDescent="0.25">
      <c r="A34">
        <v>14.5</v>
      </c>
      <c r="B34">
        <v>-0.44923000000000002</v>
      </c>
      <c r="C34">
        <v>-8.0273999999999998E-2</v>
      </c>
      <c r="D34">
        <v>-0.26018599999999997</v>
      </c>
      <c r="E34">
        <v>-0.260245</v>
      </c>
      <c r="F34">
        <v>7.3015999999999998E-2</v>
      </c>
      <c r="G34" t="s">
        <v>49</v>
      </c>
      <c r="H34">
        <v>5</v>
      </c>
      <c r="I34">
        <v>0.25</v>
      </c>
      <c r="J34" s="21">
        <v>15</v>
      </c>
      <c r="K34" s="22" t="s">
        <v>48</v>
      </c>
    </row>
    <row r="35" spans="1:11" ht="30" x14ac:dyDescent="0.25">
      <c r="A35">
        <v>14.5</v>
      </c>
      <c r="B35">
        <v>-0.67945199999999994</v>
      </c>
      <c r="C35">
        <v>-0.24532599999999999</v>
      </c>
      <c r="D35">
        <v>-0.45238299999999998</v>
      </c>
      <c r="E35">
        <v>-0.45749299999999998</v>
      </c>
      <c r="F35">
        <v>9.2226000000000002E-2</v>
      </c>
      <c r="G35" t="s">
        <v>49</v>
      </c>
      <c r="H35">
        <v>10</v>
      </c>
      <c r="I35">
        <v>0.4</v>
      </c>
      <c r="J35" s="21">
        <v>15</v>
      </c>
      <c r="K35" s="22" t="s">
        <v>48</v>
      </c>
    </row>
    <row r="36" spans="1:11" ht="30" x14ac:dyDescent="0.25">
      <c r="A36">
        <v>14.5</v>
      </c>
      <c r="B36">
        <v>-0.92771700000000001</v>
      </c>
      <c r="C36">
        <v>-0.407802</v>
      </c>
      <c r="D36">
        <v>-0.65873199999999998</v>
      </c>
      <c r="E36">
        <v>-0.66134000000000004</v>
      </c>
      <c r="F36">
        <v>0.110966</v>
      </c>
      <c r="G36" t="s">
        <v>49</v>
      </c>
      <c r="H36">
        <v>15</v>
      </c>
      <c r="I36">
        <v>0.55000000000000004</v>
      </c>
      <c r="J36" s="21">
        <v>15</v>
      </c>
      <c r="K36" s="22" t="s">
        <v>48</v>
      </c>
    </row>
    <row r="37" spans="1:11" ht="30" x14ac:dyDescent="0.25">
      <c r="A37">
        <v>14.5</v>
      </c>
      <c r="B37">
        <v>-1.1709609999999999</v>
      </c>
      <c r="C37">
        <v>-0.56827300000000003</v>
      </c>
      <c r="D37">
        <v>-0.85381300000000004</v>
      </c>
      <c r="E37">
        <v>-0.85676399999999997</v>
      </c>
      <c r="F37">
        <v>0.12549299999999999</v>
      </c>
      <c r="G37" t="s">
        <v>49</v>
      </c>
      <c r="H37">
        <v>20</v>
      </c>
      <c r="I37">
        <v>0.7</v>
      </c>
      <c r="J37" s="21">
        <v>13</v>
      </c>
      <c r="K37" s="22" t="s">
        <v>48</v>
      </c>
    </row>
    <row r="40" spans="1:11" x14ac:dyDescent="0.25">
      <c r="A40" s="4" t="s">
        <v>45</v>
      </c>
    </row>
    <row r="41" spans="1:11" x14ac:dyDescent="0.25">
      <c r="A41" s="4" t="s">
        <v>43</v>
      </c>
      <c r="B41" s="4" t="s">
        <v>35</v>
      </c>
      <c r="C41" s="4" t="s">
        <v>36</v>
      </c>
      <c r="D41" s="4" t="s">
        <v>37</v>
      </c>
      <c r="E41" s="4" t="s">
        <v>38</v>
      </c>
      <c r="F41" s="4" t="s">
        <v>39</v>
      </c>
      <c r="G41" s="4" t="s">
        <v>40</v>
      </c>
      <c r="H41" s="4" t="s">
        <v>41</v>
      </c>
      <c r="I41" s="4" t="s">
        <v>62</v>
      </c>
      <c r="J41" s="24" t="s">
        <v>42</v>
      </c>
      <c r="K41" s="4" t="s">
        <v>75</v>
      </c>
    </row>
    <row r="42" spans="1:11" ht="45" x14ac:dyDescent="0.25">
      <c r="A42">
        <v>15.5</v>
      </c>
      <c r="B42">
        <v>-0.75050600000000001</v>
      </c>
      <c r="C42">
        <v>0.66926699999999995</v>
      </c>
      <c r="D42">
        <v>9.6131999999999995E-2</v>
      </c>
      <c r="E42">
        <v>0.17639199999999999</v>
      </c>
      <c r="F42">
        <v>0.414491</v>
      </c>
      <c r="G42" t="s">
        <v>52</v>
      </c>
      <c r="H42">
        <v>-20</v>
      </c>
      <c r="I42">
        <v>0.25</v>
      </c>
      <c r="J42" s="21">
        <v>20</v>
      </c>
      <c r="K42" s="22" t="s">
        <v>54</v>
      </c>
    </row>
    <row r="43" spans="1:11" ht="45" x14ac:dyDescent="0.25">
      <c r="A43">
        <v>15.5</v>
      </c>
      <c r="B43">
        <v>-0.83957000000000004</v>
      </c>
      <c r="C43">
        <v>0.52305100000000004</v>
      </c>
      <c r="D43">
        <v>-3.2607999999999998E-2</v>
      </c>
      <c r="E43">
        <v>1.8551999999999999E-2</v>
      </c>
      <c r="F43">
        <v>0.37512400000000001</v>
      </c>
      <c r="G43" t="s">
        <v>52</v>
      </c>
      <c r="H43">
        <v>-15</v>
      </c>
      <c r="I43">
        <v>0.25</v>
      </c>
      <c r="J43" s="21">
        <v>20</v>
      </c>
      <c r="K43" s="22" t="s">
        <v>54</v>
      </c>
    </row>
    <row r="44" spans="1:11" ht="45" x14ac:dyDescent="0.25">
      <c r="A44">
        <v>15.5</v>
      </c>
      <c r="B44">
        <v>-0.90159500000000004</v>
      </c>
      <c r="C44">
        <v>0.39360200000000001</v>
      </c>
      <c r="D44">
        <v>-0.14064099999999999</v>
      </c>
      <c r="E44">
        <v>-0.110615</v>
      </c>
      <c r="F44">
        <v>0.33789000000000002</v>
      </c>
      <c r="G44" t="s">
        <v>52</v>
      </c>
      <c r="H44">
        <v>-10</v>
      </c>
      <c r="I44">
        <v>0.25</v>
      </c>
      <c r="J44" s="21">
        <v>20</v>
      </c>
      <c r="K44" s="22" t="s">
        <v>54</v>
      </c>
    </row>
    <row r="45" spans="1:11" ht="45" x14ac:dyDescent="0.25">
      <c r="A45">
        <v>15.5</v>
      </c>
      <c r="B45">
        <v>-0.94558900000000001</v>
      </c>
      <c r="C45">
        <v>0.29749799999999998</v>
      </c>
      <c r="D45">
        <v>-0.22381999999999999</v>
      </c>
      <c r="E45">
        <v>-0.206091</v>
      </c>
      <c r="F45">
        <v>0.30837199999999998</v>
      </c>
      <c r="G45" t="s">
        <v>52</v>
      </c>
      <c r="H45">
        <v>-5</v>
      </c>
      <c r="I45">
        <v>0.25</v>
      </c>
      <c r="J45" s="21">
        <v>20</v>
      </c>
      <c r="K45" s="22" t="s">
        <v>54</v>
      </c>
    </row>
    <row r="46" spans="1:11" ht="45" x14ac:dyDescent="0.25">
      <c r="A46">
        <v>15.5</v>
      </c>
      <c r="B46">
        <v>-0.93915099999999996</v>
      </c>
      <c r="C46">
        <v>0.263768</v>
      </c>
      <c r="D46">
        <v>-0.27066000000000001</v>
      </c>
      <c r="E46">
        <v>-0.252857</v>
      </c>
      <c r="F46">
        <v>0.28812900000000002</v>
      </c>
      <c r="G46" t="s">
        <v>52</v>
      </c>
      <c r="H46">
        <v>0</v>
      </c>
      <c r="I46">
        <v>0.25</v>
      </c>
      <c r="J46" s="21">
        <v>24</v>
      </c>
      <c r="K46" s="22" t="s">
        <v>54</v>
      </c>
    </row>
    <row r="47" spans="1:11" ht="45" x14ac:dyDescent="0.25">
      <c r="A47">
        <v>15.5</v>
      </c>
      <c r="B47">
        <v>-0.93359400000000003</v>
      </c>
      <c r="C47">
        <v>0.26711699999999999</v>
      </c>
      <c r="D47">
        <v>-0.28909499999999999</v>
      </c>
      <c r="E47">
        <v>-0.25228099999999998</v>
      </c>
      <c r="F47">
        <v>0.27795199999999998</v>
      </c>
      <c r="G47" t="s">
        <v>52</v>
      </c>
      <c r="H47">
        <v>5</v>
      </c>
      <c r="I47">
        <v>0.25</v>
      </c>
      <c r="J47" s="21">
        <v>20</v>
      </c>
      <c r="K47" s="22" t="s">
        <v>54</v>
      </c>
    </row>
    <row r="48" spans="1:11" ht="45" x14ac:dyDescent="0.25">
      <c r="A48">
        <v>15.5</v>
      </c>
      <c r="B48">
        <v>-1.406962</v>
      </c>
      <c r="C48">
        <v>0.33538200000000001</v>
      </c>
      <c r="D48">
        <v>-0.479186</v>
      </c>
      <c r="E48">
        <v>-0.42554199999999998</v>
      </c>
      <c r="F48">
        <v>0.41810799999999998</v>
      </c>
      <c r="G48" t="s">
        <v>52</v>
      </c>
      <c r="H48">
        <v>10</v>
      </c>
      <c r="I48">
        <v>0.4</v>
      </c>
      <c r="J48" s="21">
        <v>20</v>
      </c>
      <c r="K48" s="22" t="s">
        <v>54</v>
      </c>
    </row>
    <row r="49" spans="1:11" ht="45" x14ac:dyDescent="0.25">
      <c r="A49">
        <v>15.5</v>
      </c>
      <c r="B49">
        <v>-1.859013</v>
      </c>
      <c r="C49">
        <v>0.23300000000000001</v>
      </c>
      <c r="D49">
        <v>-0.67936399999999997</v>
      </c>
      <c r="E49">
        <v>-0.62123399999999995</v>
      </c>
      <c r="F49">
        <v>0.52821399999999996</v>
      </c>
      <c r="G49" t="s">
        <v>52</v>
      </c>
      <c r="H49">
        <v>15</v>
      </c>
      <c r="I49">
        <v>0.55000000000000004</v>
      </c>
      <c r="J49" s="21">
        <v>20</v>
      </c>
      <c r="K49" s="22" t="s">
        <v>54</v>
      </c>
    </row>
    <row r="50" spans="1:11" ht="45" x14ac:dyDescent="0.25">
      <c r="A50">
        <v>15.5</v>
      </c>
      <c r="B50">
        <v>-2.2538770000000001</v>
      </c>
      <c r="C50">
        <v>0.197601</v>
      </c>
      <c r="D50">
        <v>-0.87142900000000001</v>
      </c>
      <c r="E50">
        <v>-0.81513500000000005</v>
      </c>
      <c r="F50">
        <v>0.63456500000000005</v>
      </c>
      <c r="G50" t="s">
        <v>52</v>
      </c>
      <c r="H50">
        <v>20</v>
      </c>
      <c r="I50">
        <v>0.7</v>
      </c>
      <c r="J50" s="21">
        <v>16</v>
      </c>
      <c r="K50" s="22" t="s">
        <v>54</v>
      </c>
    </row>
    <row r="53" spans="1:11" x14ac:dyDescent="0.25">
      <c r="A53" s="4" t="s">
        <v>45</v>
      </c>
    </row>
    <row r="54" spans="1:11" x14ac:dyDescent="0.25">
      <c r="A54" s="4" t="s">
        <v>43</v>
      </c>
      <c r="B54" s="4" t="s">
        <v>35</v>
      </c>
      <c r="C54" s="4" t="s">
        <v>36</v>
      </c>
      <c r="D54" s="4" t="s">
        <v>37</v>
      </c>
      <c r="E54" s="4" t="s">
        <v>38</v>
      </c>
      <c r="F54" s="4" t="s">
        <v>39</v>
      </c>
      <c r="G54" s="4" t="s">
        <v>40</v>
      </c>
      <c r="H54" s="4" t="s">
        <v>41</v>
      </c>
      <c r="I54" s="4" t="s">
        <v>62</v>
      </c>
      <c r="J54" s="24" t="s">
        <v>42</v>
      </c>
      <c r="K54" s="4" t="s">
        <v>75</v>
      </c>
    </row>
    <row r="55" spans="1:11" ht="30" x14ac:dyDescent="0.25">
      <c r="A55">
        <v>15</v>
      </c>
      <c r="B55">
        <v>-0.47423399999999999</v>
      </c>
      <c r="C55">
        <v>1.0455110000000001</v>
      </c>
      <c r="D55">
        <v>0.245396</v>
      </c>
      <c r="E55">
        <v>0.30989800000000001</v>
      </c>
      <c r="F55">
        <v>0.33880500000000002</v>
      </c>
      <c r="G55" t="s">
        <v>52</v>
      </c>
      <c r="H55">
        <v>-20</v>
      </c>
      <c r="I55">
        <v>0.25</v>
      </c>
      <c r="J55" s="21">
        <v>15</v>
      </c>
      <c r="K55" s="22" t="s">
        <v>53</v>
      </c>
    </row>
    <row r="56" spans="1:11" ht="45" x14ac:dyDescent="0.25">
      <c r="A56">
        <v>15</v>
      </c>
      <c r="B56">
        <v>-0.59765900000000005</v>
      </c>
      <c r="C56">
        <v>0.85914299999999999</v>
      </c>
      <c r="D56">
        <v>9.7167000000000003E-2</v>
      </c>
      <c r="E56">
        <v>0.13745099999999999</v>
      </c>
      <c r="F56">
        <v>0.30327799999999999</v>
      </c>
      <c r="G56" t="s">
        <v>52</v>
      </c>
      <c r="H56">
        <v>-15</v>
      </c>
      <c r="I56">
        <v>0.25</v>
      </c>
      <c r="J56" s="21">
        <v>17</v>
      </c>
      <c r="K56" s="22" t="s">
        <v>61</v>
      </c>
    </row>
    <row r="57" spans="1:11" ht="30" x14ac:dyDescent="0.25">
      <c r="A57">
        <v>15</v>
      </c>
      <c r="B57">
        <v>-0.68841399999999997</v>
      </c>
      <c r="C57">
        <v>0.67005999999999999</v>
      </c>
      <c r="D57">
        <v>-3.4735000000000002E-2</v>
      </c>
      <c r="E57">
        <v>-1.1374E-2</v>
      </c>
      <c r="F57">
        <v>0.26758700000000002</v>
      </c>
      <c r="G57" t="s">
        <v>52</v>
      </c>
      <c r="H57">
        <v>-10</v>
      </c>
      <c r="I57">
        <v>0.25</v>
      </c>
      <c r="J57" s="21">
        <v>16</v>
      </c>
      <c r="K57" s="22" t="s">
        <v>53</v>
      </c>
    </row>
    <row r="58" spans="1:11" ht="30" x14ac:dyDescent="0.25">
      <c r="A58">
        <v>15</v>
      </c>
      <c r="B58">
        <v>-0.74265099999999995</v>
      </c>
      <c r="C58">
        <v>0.48124899999999998</v>
      </c>
      <c r="D58">
        <v>-0.14299000000000001</v>
      </c>
      <c r="E58">
        <v>-0.130582</v>
      </c>
      <c r="F58">
        <v>0.23200699999999999</v>
      </c>
      <c r="G58" t="s">
        <v>52</v>
      </c>
      <c r="H58">
        <v>-5</v>
      </c>
      <c r="I58">
        <v>0.25</v>
      </c>
      <c r="J58" s="21">
        <v>19</v>
      </c>
      <c r="K58" s="22" t="s">
        <v>53</v>
      </c>
    </row>
    <row r="59" spans="1:11" ht="30" x14ac:dyDescent="0.25">
      <c r="A59">
        <v>15</v>
      </c>
      <c r="B59">
        <v>-0.73624199999999995</v>
      </c>
      <c r="C59">
        <v>0.29189399999999999</v>
      </c>
      <c r="D59">
        <v>-0.22134899999999999</v>
      </c>
      <c r="E59">
        <v>-0.21957299999999999</v>
      </c>
      <c r="F59">
        <v>0.19415099999999999</v>
      </c>
      <c r="G59" t="s">
        <v>52</v>
      </c>
      <c r="H59">
        <v>0</v>
      </c>
      <c r="I59">
        <v>0.25</v>
      </c>
      <c r="J59" s="21">
        <v>17</v>
      </c>
      <c r="K59" s="22" t="s">
        <v>53</v>
      </c>
    </row>
    <row r="60" spans="1:11" ht="45" x14ac:dyDescent="0.25">
      <c r="A60">
        <v>15</v>
      </c>
      <c r="B60">
        <v>-0.67225299999999999</v>
      </c>
      <c r="C60">
        <v>8.0707000000000001E-2</v>
      </c>
      <c r="D60">
        <v>-0.27105400000000002</v>
      </c>
      <c r="E60">
        <v>-0.27937099999999998</v>
      </c>
      <c r="F60">
        <v>0.15385799999999999</v>
      </c>
      <c r="G60" t="s">
        <v>52</v>
      </c>
      <c r="H60">
        <v>5</v>
      </c>
      <c r="I60">
        <v>0.25</v>
      </c>
      <c r="J60" s="21">
        <v>16</v>
      </c>
      <c r="K60" s="22" t="s">
        <v>64</v>
      </c>
    </row>
    <row r="61" spans="1:11" ht="30" x14ac:dyDescent="0.25">
      <c r="A61">
        <v>15</v>
      </c>
      <c r="B61">
        <v>-1.10361</v>
      </c>
      <c r="C61">
        <v>0.13813500000000001</v>
      </c>
      <c r="D61">
        <v>-0.45724199999999998</v>
      </c>
      <c r="E61">
        <v>-0.49323299999999998</v>
      </c>
      <c r="F61">
        <v>0.24388299999999999</v>
      </c>
      <c r="G61" t="s">
        <v>52</v>
      </c>
      <c r="H61">
        <v>10</v>
      </c>
      <c r="I61">
        <v>0.4</v>
      </c>
      <c r="J61" s="21">
        <v>14</v>
      </c>
      <c r="K61" s="22" t="s">
        <v>53</v>
      </c>
    </row>
    <row r="62" spans="1:11" ht="30" x14ac:dyDescent="0.25">
      <c r="A62">
        <v>15</v>
      </c>
      <c r="B62">
        <v>-1.561061</v>
      </c>
      <c r="C62">
        <v>0.22916300000000001</v>
      </c>
      <c r="D62">
        <v>-0.66119099999999997</v>
      </c>
      <c r="E62">
        <v>-0.72092299999999998</v>
      </c>
      <c r="F62">
        <v>0.33636899999999997</v>
      </c>
      <c r="G62" t="s">
        <v>52</v>
      </c>
      <c r="H62">
        <v>15</v>
      </c>
      <c r="I62">
        <v>0.55000000000000004</v>
      </c>
      <c r="J62" s="21">
        <v>14</v>
      </c>
      <c r="K62" s="22" t="s">
        <v>53</v>
      </c>
    </row>
    <row r="63" spans="1:11" ht="30" x14ac:dyDescent="0.25">
      <c r="A63">
        <v>15</v>
      </c>
      <c r="B63">
        <v>-1.975088</v>
      </c>
      <c r="C63">
        <v>0.31598199999999999</v>
      </c>
      <c r="D63">
        <v>-0.85987199999999997</v>
      </c>
      <c r="E63">
        <v>-0.95076499999999997</v>
      </c>
      <c r="F63">
        <v>0.41698499999999999</v>
      </c>
      <c r="G63" t="s">
        <v>52</v>
      </c>
      <c r="H63">
        <v>20</v>
      </c>
      <c r="I63">
        <v>0.7</v>
      </c>
      <c r="J63" s="21">
        <v>15</v>
      </c>
      <c r="K63" s="22" t="s">
        <v>53</v>
      </c>
    </row>
    <row r="66" spans="1:11" x14ac:dyDescent="0.25">
      <c r="A66" s="4" t="s">
        <v>45</v>
      </c>
    </row>
    <row r="67" spans="1:11" x14ac:dyDescent="0.25">
      <c r="A67" s="4" t="s">
        <v>43</v>
      </c>
      <c r="B67" s="4" t="s">
        <v>35</v>
      </c>
      <c r="C67" s="4" t="s">
        <v>36</v>
      </c>
      <c r="D67" s="4" t="s">
        <v>37</v>
      </c>
      <c r="E67" s="4" t="s">
        <v>38</v>
      </c>
      <c r="F67" s="4" t="s">
        <v>39</v>
      </c>
      <c r="G67" s="4" t="s">
        <v>40</v>
      </c>
      <c r="H67" s="4" t="s">
        <v>41</v>
      </c>
      <c r="I67" s="4" t="s">
        <v>62</v>
      </c>
      <c r="J67" s="24" t="s">
        <v>42</v>
      </c>
      <c r="K67" s="4" t="s">
        <v>75</v>
      </c>
    </row>
    <row r="68" spans="1:11" ht="45" x14ac:dyDescent="0.25">
      <c r="A68">
        <v>14.5</v>
      </c>
      <c r="B68">
        <v>-0.84600500000000001</v>
      </c>
      <c r="C68">
        <v>0.85763900000000004</v>
      </c>
      <c r="D68">
        <v>0.16722200000000001</v>
      </c>
      <c r="E68">
        <v>0.32753700000000002</v>
      </c>
      <c r="F68">
        <v>0.49910300000000002</v>
      </c>
      <c r="G68" t="s">
        <v>52</v>
      </c>
      <c r="H68">
        <v>-20</v>
      </c>
      <c r="I68">
        <v>0.25</v>
      </c>
      <c r="J68" s="21">
        <v>14</v>
      </c>
      <c r="K68" s="22" t="s">
        <v>51</v>
      </c>
    </row>
    <row r="69" spans="1:11" ht="45" x14ac:dyDescent="0.25">
      <c r="A69">
        <v>14.5</v>
      </c>
      <c r="B69">
        <v>-0.85447600000000001</v>
      </c>
      <c r="C69">
        <v>0.51011399999999996</v>
      </c>
      <c r="D69">
        <v>-2.036E-2</v>
      </c>
      <c r="E69">
        <v>0.123999</v>
      </c>
      <c r="F69">
        <v>0.39662999999999998</v>
      </c>
      <c r="G69" t="s">
        <v>52</v>
      </c>
      <c r="H69">
        <v>-15</v>
      </c>
      <c r="I69">
        <v>0.25</v>
      </c>
      <c r="J69" s="21">
        <v>15</v>
      </c>
      <c r="K69" s="22" t="s">
        <v>51</v>
      </c>
    </row>
    <row r="70" spans="1:11" ht="45" x14ac:dyDescent="0.25">
      <c r="A70">
        <v>14.5</v>
      </c>
      <c r="B70">
        <v>-0.88540200000000002</v>
      </c>
      <c r="C70">
        <v>0.55549300000000001</v>
      </c>
      <c r="D70">
        <v>-8.3847000000000005E-2</v>
      </c>
      <c r="E70">
        <v>3.9204000000000003E-2</v>
      </c>
      <c r="F70">
        <v>0.35824600000000001</v>
      </c>
      <c r="G70" t="s">
        <v>52</v>
      </c>
      <c r="H70">
        <v>-10</v>
      </c>
      <c r="I70">
        <v>0.25</v>
      </c>
      <c r="J70" s="21">
        <v>15</v>
      </c>
      <c r="K70" s="22" t="s">
        <v>51</v>
      </c>
    </row>
    <row r="71" spans="1:11" ht="45" x14ac:dyDescent="0.25">
      <c r="A71">
        <v>14.5</v>
      </c>
      <c r="B71">
        <v>-1.021676</v>
      </c>
      <c r="C71">
        <v>0.369668</v>
      </c>
      <c r="D71">
        <v>-0.189224</v>
      </c>
      <c r="E71">
        <v>-0.101394</v>
      </c>
      <c r="F71">
        <v>0.35321900000000001</v>
      </c>
      <c r="G71" t="s">
        <v>52</v>
      </c>
      <c r="H71">
        <v>-5</v>
      </c>
      <c r="I71">
        <v>0.25</v>
      </c>
      <c r="J71" s="21">
        <v>14</v>
      </c>
      <c r="K71" s="22" t="s">
        <v>51</v>
      </c>
    </row>
    <row r="72" spans="1:11" ht="45" x14ac:dyDescent="0.25">
      <c r="A72">
        <v>14.5</v>
      </c>
      <c r="B72">
        <v>-1.060503</v>
      </c>
      <c r="C72">
        <v>6.2606999999999996E-2</v>
      </c>
      <c r="D72">
        <v>-0.31524400000000002</v>
      </c>
      <c r="E72">
        <v>-0.236674</v>
      </c>
      <c r="F72">
        <v>0.26141300000000001</v>
      </c>
      <c r="G72" t="s">
        <v>52</v>
      </c>
      <c r="H72">
        <v>0</v>
      </c>
      <c r="I72">
        <v>0.25</v>
      </c>
      <c r="J72" s="21">
        <v>14</v>
      </c>
      <c r="K72" s="22" t="s">
        <v>51</v>
      </c>
    </row>
    <row r="73" spans="1:11" ht="45" x14ac:dyDescent="0.25">
      <c r="A73">
        <v>14.5</v>
      </c>
      <c r="B73">
        <v>-1.0882780000000001</v>
      </c>
      <c r="C73">
        <v>-4.4977000000000003E-2</v>
      </c>
      <c r="D73">
        <v>-0.40865099999999999</v>
      </c>
      <c r="E73">
        <v>-0.37654799999999999</v>
      </c>
      <c r="F73">
        <v>0.21954099999999999</v>
      </c>
      <c r="G73" t="s">
        <v>52</v>
      </c>
      <c r="H73">
        <v>5</v>
      </c>
      <c r="I73">
        <v>0.25</v>
      </c>
      <c r="J73" s="21">
        <v>14</v>
      </c>
      <c r="K73" s="22" t="s">
        <v>51</v>
      </c>
    </row>
    <row r="74" spans="1:11" ht="45" x14ac:dyDescent="0.25">
      <c r="A74">
        <v>14.5</v>
      </c>
      <c r="B74">
        <v>-1.750432</v>
      </c>
      <c r="C74">
        <v>-3.1378999999999997E-2</v>
      </c>
      <c r="D74">
        <v>-0.64900599999999997</v>
      </c>
      <c r="E74">
        <v>-0.57766099999999998</v>
      </c>
      <c r="F74">
        <v>0.390069</v>
      </c>
      <c r="G74" t="s">
        <v>52</v>
      </c>
      <c r="H74">
        <v>10</v>
      </c>
      <c r="I74">
        <v>0.4</v>
      </c>
      <c r="J74" s="21">
        <v>16</v>
      </c>
      <c r="K74" s="22" t="s">
        <v>51</v>
      </c>
    </row>
    <row r="75" spans="1:11" ht="45" x14ac:dyDescent="0.25">
      <c r="A75">
        <v>14.5</v>
      </c>
      <c r="B75">
        <v>-2.2184659999999998</v>
      </c>
      <c r="C75">
        <v>0.30347299999999999</v>
      </c>
      <c r="D75">
        <v>-0.77719700000000003</v>
      </c>
      <c r="E75">
        <v>-0.70537799999999995</v>
      </c>
      <c r="F75">
        <v>0.57642000000000004</v>
      </c>
      <c r="G75" t="s">
        <v>52</v>
      </c>
      <c r="H75">
        <v>15</v>
      </c>
      <c r="I75">
        <v>0.55000000000000004</v>
      </c>
      <c r="J75" s="21">
        <v>15</v>
      </c>
      <c r="K75" s="22" t="s">
        <v>51</v>
      </c>
    </row>
    <row r="76" spans="1:11" ht="45" x14ac:dyDescent="0.25">
      <c r="A76">
        <v>14.5</v>
      </c>
      <c r="B76">
        <v>-2.7521429999999998</v>
      </c>
      <c r="C76">
        <v>0.28517300000000001</v>
      </c>
      <c r="D76">
        <v>-1.0150189999999999</v>
      </c>
      <c r="E76">
        <v>-0.93370799999999998</v>
      </c>
      <c r="F76">
        <v>0.70660400000000001</v>
      </c>
      <c r="G76" t="s">
        <v>52</v>
      </c>
      <c r="H76">
        <v>20</v>
      </c>
      <c r="I76">
        <v>0.7</v>
      </c>
      <c r="J76" s="21">
        <v>15</v>
      </c>
      <c r="K76" s="22" t="s">
        <v>51</v>
      </c>
    </row>
    <row r="79" spans="1:11" x14ac:dyDescent="0.25">
      <c r="A79" s="4" t="s">
        <v>44</v>
      </c>
    </row>
    <row r="80" spans="1:11" x14ac:dyDescent="0.25">
      <c r="A80" s="4" t="s">
        <v>43</v>
      </c>
      <c r="B80" s="4" t="s">
        <v>35</v>
      </c>
      <c r="C80" s="4" t="s">
        <v>36</v>
      </c>
      <c r="D80" s="4" t="s">
        <v>37</v>
      </c>
      <c r="E80" s="4" t="s">
        <v>38</v>
      </c>
      <c r="F80" s="4" t="s">
        <v>39</v>
      </c>
      <c r="G80" s="4" t="s">
        <v>40</v>
      </c>
      <c r="H80" s="4" t="s">
        <v>41</v>
      </c>
      <c r="I80" s="4" t="s">
        <v>62</v>
      </c>
      <c r="J80" s="24" t="s">
        <v>42</v>
      </c>
      <c r="K80" s="4" t="s">
        <v>75</v>
      </c>
    </row>
    <row r="81" spans="1:12" ht="45" x14ac:dyDescent="0.25">
      <c r="A81">
        <v>15.5</v>
      </c>
      <c r="B81">
        <v>-0.92805599999999999</v>
      </c>
      <c r="C81">
        <v>0.63968000000000003</v>
      </c>
      <c r="D81">
        <v>7.1331000000000006E-2</v>
      </c>
      <c r="E81">
        <v>0.19386700000000001</v>
      </c>
      <c r="F81">
        <v>0.43328499999999998</v>
      </c>
      <c r="G81" t="s">
        <v>56</v>
      </c>
      <c r="H81">
        <v>-20</v>
      </c>
      <c r="I81">
        <v>0.25</v>
      </c>
      <c r="J81" s="21">
        <v>20</v>
      </c>
      <c r="K81" s="22" t="s">
        <v>59</v>
      </c>
    </row>
    <row r="82" spans="1:12" ht="45" x14ac:dyDescent="0.25">
      <c r="A82">
        <v>15.5</v>
      </c>
      <c r="B82">
        <v>-0.96742799999999995</v>
      </c>
      <c r="C82">
        <v>0.41733500000000001</v>
      </c>
      <c r="D82">
        <v>-9.3340000000000006E-2</v>
      </c>
      <c r="E82">
        <v>1.5478E-2</v>
      </c>
      <c r="F82">
        <v>0.39855699999999999</v>
      </c>
      <c r="G82" t="s">
        <v>56</v>
      </c>
      <c r="H82">
        <v>-15</v>
      </c>
      <c r="I82">
        <v>0.25</v>
      </c>
      <c r="J82" s="21">
        <v>19</v>
      </c>
      <c r="K82" s="22" t="s">
        <v>65</v>
      </c>
    </row>
    <row r="83" spans="1:12" ht="45" x14ac:dyDescent="0.25">
      <c r="A83">
        <v>15.5</v>
      </c>
      <c r="B83">
        <v>-1.0080169999999999</v>
      </c>
      <c r="C83">
        <v>0.25712400000000002</v>
      </c>
      <c r="D83">
        <v>-0.24334900000000001</v>
      </c>
      <c r="E83">
        <v>-0.14604900000000001</v>
      </c>
      <c r="F83">
        <v>0.36906600000000001</v>
      </c>
      <c r="G83" t="s">
        <v>56</v>
      </c>
      <c r="H83">
        <v>-10</v>
      </c>
      <c r="I83">
        <v>0.25</v>
      </c>
      <c r="J83" s="21">
        <v>20</v>
      </c>
      <c r="K83" s="22" t="s">
        <v>65</v>
      </c>
    </row>
    <row r="84" spans="1:12" ht="45" x14ac:dyDescent="0.25">
      <c r="A84">
        <v>15.5</v>
      </c>
      <c r="B84">
        <v>-1.0906039999999999</v>
      </c>
      <c r="C84">
        <v>0.432222</v>
      </c>
      <c r="D84">
        <v>-0.29242400000000002</v>
      </c>
      <c r="E84">
        <v>-0.29460799999999998</v>
      </c>
      <c r="F84">
        <v>0.36729600000000001</v>
      </c>
      <c r="G84" t="s">
        <v>56</v>
      </c>
      <c r="H84">
        <v>-5</v>
      </c>
      <c r="I84">
        <v>0.25</v>
      </c>
      <c r="J84" s="21">
        <v>18</v>
      </c>
      <c r="K84" s="22" t="s">
        <v>59</v>
      </c>
    </row>
    <row r="85" spans="1:12" ht="45" x14ac:dyDescent="0.25">
      <c r="A85">
        <v>15.5</v>
      </c>
      <c r="B85">
        <v>-1.387902</v>
      </c>
      <c r="C85">
        <v>0.384577</v>
      </c>
      <c r="D85">
        <v>-0.421676</v>
      </c>
      <c r="E85">
        <v>-0.42866599999999999</v>
      </c>
      <c r="F85">
        <v>0.39604200000000001</v>
      </c>
      <c r="G85" t="s">
        <v>56</v>
      </c>
      <c r="H85">
        <v>0</v>
      </c>
      <c r="I85">
        <v>0.25</v>
      </c>
      <c r="J85" s="21">
        <v>21</v>
      </c>
      <c r="K85" s="22" t="s">
        <v>59</v>
      </c>
    </row>
    <row r="86" spans="1:12" ht="45" x14ac:dyDescent="0.25">
      <c r="A86">
        <v>15.5</v>
      </c>
      <c r="B86">
        <v>-1.431578</v>
      </c>
      <c r="C86">
        <v>7.6080000000000002E-3</v>
      </c>
      <c r="D86">
        <v>-0.50978299999999999</v>
      </c>
      <c r="E86">
        <v>-0.42046299999999998</v>
      </c>
      <c r="F86">
        <v>0.30814200000000003</v>
      </c>
      <c r="G86" t="s">
        <v>56</v>
      </c>
      <c r="H86">
        <v>5</v>
      </c>
      <c r="I86">
        <v>0.25</v>
      </c>
      <c r="J86" s="21">
        <v>23</v>
      </c>
      <c r="K86" s="22" t="s">
        <v>59</v>
      </c>
    </row>
    <row r="87" spans="1:12" ht="45" x14ac:dyDescent="0.25">
      <c r="A87">
        <v>15.5</v>
      </c>
      <c r="B87">
        <v>-1.9030629999999999</v>
      </c>
      <c r="C87">
        <v>2.0400000000000001E-2</v>
      </c>
      <c r="D87">
        <v>-0.773922</v>
      </c>
      <c r="E87">
        <v>-0.76239299999999999</v>
      </c>
      <c r="F87">
        <v>0.43823000000000001</v>
      </c>
      <c r="G87" t="s">
        <v>56</v>
      </c>
      <c r="H87">
        <v>10</v>
      </c>
      <c r="I87">
        <v>0.4</v>
      </c>
      <c r="J87" s="21">
        <v>17</v>
      </c>
      <c r="K87" s="22" t="s">
        <v>59</v>
      </c>
    </row>
    <row r="88" spans="1:12" ht="45" x14ac:dyDescent="0.25">
      <c r="A88">
        <v>15.5</v>
      </c>
      <c r="B88">
        <v>-2.471276</v>
      </c>
      <c r="C88">
        <v>-0.36072799999999999</v>
      </c>
      <c r="D88">
        <v>-1.1430610000000001</v>
      </c>
      <c r="E88">
        <v>-1.0698110000000001</v>
      </c>
      <c r="F88">
        <v>0.53062200000000004</v>
      </c>
      <c r="G88" t="s">
        <v>56</v>
      </c>
      <c r="H88">
        <v>15</v>
      </c>
      <c r="I88">
        <v>0.55000000000000004</v>
      </c>
      <c r="J88" s="21">
        <v>19</v>
      </c>
      <c r="K88" s="22" t="s">
        <v>59</v>
      </c>
    </row>
    <row r="89" spans="1:12" ht="45" x14ac:dyDescent="0.25">
      <c r="A89">
        <v>15.5</v>
      </c>
      <c r="B89">
        <v>-2.9840900000000001</v>
      </c>
      <c r="C89">
        <v>-0.53807499999999997</v>
      </c>
      <c r="D89">
        <v>-1.459449</v>
      </c>
      <c r="E89">
        <v>-1.420579</v>
      </c>
      <c r="F89">
        <v>0.626328</v>
      </c>
      <c r="G89" t="s">
        <v>56</v>
      </c>
      <c r="H89">
        <v>20</v>
      </c>
      <c r="I89">
        <v>0.7</v>
      </c>
      <c r="J89" s="21">
        <v>17</v>
      </c>
      <c r="K89" s="22" t="s">
        <v>59</v>
      </c>
    </row>
    <row r="92" spans="1:12" x14ac:dyDescent="0.25">
      <c r="A92" s="4" t="s">
        <v>44</v>
      </c>
    </row>
    <row r="93" spans="1:12" x14ac:dyDescent="0.25">
      <c r="A93" s="4" t="s">
        <v>43</v>
      </c>
      <c r="B93" s="4" t="s">
        <v>35</v>
      </c>
      <c r="C93" s="4" t="s">
        <v>36</v>
      </c>
      <c r="D93" s="4" t="s">
        <v>37</v>
      </c>
      <c r="E93" s="4" t="s">
        <v>38</v>
      </c>
      <c r="F93" s="4" t="s">
        <v>39</v>
      </c>
      <c r="G93" s="4" t="s">
        <v>40</v>
      </c>
      <c r="H93" s="4" t="s">
        <v>41</v>
      </c>
      <c r="I93" s="4" t="s">
        <v>62</v>
      </c>
      <c r="J93" s="24" t="s">
        <v>42</v>
      </c>
      <c r="K93" s="4" t="s">
        <v>75</v>
      </c>
      <c r="L93" s="4"/>
    </row>
    <row r="94" spans="1:12" ht="45" x14ac:dyDescent="0.25">
      <c r="A94" s="3">
        <v>15</v>
      </c>
      <c r="B94">
        <v>-0.51081799999999999</v>
      </c>
      <c r="C94">
        <v>0.91054999999999997</v>
      </c>
      <c r="D94">
        <v>0.194628</v>
      </c>
      <c r="E94">
        <v>0.217585</v>
      </c>
      <c r="F94">
        <v>0.27590900000000002</v>
      </c>
      <c r="G94" s="5" t="s">
        <v>58</v>
      </c>
      <c r="H94" s="3">
        <v>-20</v>
      </c>
      <c r="I94" s="5">
        <v>0.25</v>
      </c>
      <c r="J94" s="21">
        <v>20</v>
      </c>
      <c r="K94" s="23" t="s">
        <v>77</v>
      </c>
      <c r="L94" s="22"/>
    </row>
    <row r="95" spans="1:12" ht="30" x14ac:dyDescent="0.25">
      <c r="A95">
        <v>15</v>
      </c>
      <c r="B95">
        <v>-0.60518700000000003</v>
      </c>
      <c r="C95">
        <v>0.66322999999999999</v>
      </c>
      <c r="D95">
        <v>3.9230000000000003E-3</v>
      </c>
      <c r="E95">
        <v>2.6485000000000002E-2</v>
      </c>
      <c r="F95">
        <v>0.245617</v>
      </c>
      <c r="G95" t="s">
        <v>58</v>
      </c>
      <c r="H95">
        <v>-15</v>
      </c>
      <c r="I95">
        <v>0.25</v>
      </c>
      <c r="J95" s="21">
        <v>16</v>
      </c>
      <c r="K95" s="22" t="s">
        <v>57</v>
      </c>
    </row>
    <row r="96" spans="1:12" ht="30" x14ac:dyDescent="0.25">
      <c r="A96">
        <v>15</v>
      </c>
      <c r="B96">
        <v>-0.68121299999999996</v>
      </c>
      <c r="C96">
        <v>0.41745599999999999</v>
      </c>
      <c r="D96">
        <v>-0.17052</v>
      </c>
      <c r="E96">
        <v>-0.14627899999999999</v>
      </c>
      <c r="F96">
        <v>0.21698700000000001</v>
      </c>
      <c r="G96" t="s">
        <v>58</v>
      </c>
      <c r="H96">
        <v>-10</v>
      </c>
      <c r="I96">
        <v>0.25</v>
      </c>
      <c r="J96" s="21">
        <v>16</v>
      </c>
      <c r="K96" s="22" t="s">
        <v>57</v>
      </c>
    </row>
    <row r="97" spans="1:11" ht="30" x14ac:dyDescent="0.25">
      <c r="A97">
        <v>15</v>
      </c>
      <c r="B97">
        <v>-0.73532900000000001</v>
      </c>
      <c r="C97">
        <v>0.19541900000000001</v>
      </c>
      <c r="D97">
        <v>-0.317749</v>
      </c>
      <c r="E97">
        <v>-0.283356</v>
      </c>
      <c r="F97">
        <v>0.19076899999999999</v>
      </c>
      <c r="G97" t="s">
        <v>58</v>
      </c>
      <c r="H97">
        <v>-5</v>
      </c>
      <c r="I97">
        <v>0.25</v>
      </c>
      <c r="J97" s="21">
        <v>18</v>
      </c>
      <c r="K97" s="22" t="s">
        <v>57</v>
      </c>
    </row>
    <row r="98" spans="1:11" ht="30" x14ac:dyDescent="0.25">
      <c r="A98">
        <v>15</v>
      </c>
      <c r="B98">
        <v>-0.85076600000000002</v>
      </c>
      <c r="C98">
        <v>2.4723999999999999E-2</v>
      </c>
      <c r="D98">
        <v>-0.42766900000000002</v>
      </c>
      <c r="E98">
        <v>-0.37973299999999999</v>
      </c>
      <c r="F98">
        <v>0.172371</v>
      </c>
      <c r="G98" t="s">
        <v>58</v>
      </c>
      <c r="H98">
        <v>0</v>
      </c>
      <c r="I98">
        <v>0.25</v>
      </c>
      <c r="J98" s="21">
        <v>18</v>
      </c>
      <c r="K98" s="22" t="s">
        <v>57</v>
      </c>
    </row>
    <row r="99" spans="1:11" ht="30" x14ac:dyDescent="0.25">
      <c r="A99">
        <v>15</v>
      </c>
      <c r="B99">
        <v>-1.519544</v>
      </c>
      <c r="C99">
        <v>0.34261599999999998</v>
      </c>
      <c r="D99">
        <v>-0.48054200000000002</v>
      </c>
      <c r="E99">
        <v>-0.40394600000000003</v>
      </c>
      <c r="F99">
        <v>0.38500000000000001</v>
      </c>
      <c r="G99" t="s">
        <v>58</v>
      </c>
      <c r="H99">
        <v>5</v>
      </c>
      <c r="I99">
        <v>0.25</v>
      </c>
      <c r="J99" s="21">
        <v>19</v>
      </c>
      <c r="K99" s="22" t="s">
        <v>57</v>
      </c>
    </row>
    <row r="100" spans="1:11" ht="30" x14ac:dyDescent="0.25">
      <c r="A100">
        <v>15</v>
      </c>
      <c r="B100">
        <v>-1.3648100000000001</v>
      </c>
      <c r="C100">
        <v>-0.58376799999999995</v>
      </c>
      <c r="D100">
        <v>-0.84584599999999999</v>
      </c>
      <c r="E100">
        <v>-0.80056000000000005</v>
      </c>
      <c r="F100">
        <v>0.172927</v>
      </c>
      <c r="G100" t="s">
        <v>58</v>
      </c>
      <c r="H100">
        <v>10</v>
      </c>
      <c r="I100">
        <v>0.4</v>
      </c>
      <c r="J100" s="21">
        <v>17</v>
      </c>
      <c r="K100" s="22" t="s">
        <v>57</v>
      </c>
    </row>
    <row r="101" spans="1:11" ht="30" x14ac:dyDescent="0.25">
      <c r="A101">
        <v>15</v>
      </c>
      <c r="B101">
        <v>-1.7791170000000001</v>
      </c>
      <c r="C101">
        <v>-0.92449599999999998</v>
      </c>
      <c r="D101">
        <v>-1.2141139999999999</v>
      </c>
      <c r="E101">
        <v>-1.178326</v>
      </c>
      <c r="F101">
        <v>0.18232699999999999</v>
      </c>
      <c r="G101" t="s">
        <v>58</v>
      </c>
      <c r="H101">
        <v>15</v>
      </c>
      <c r="I101">
        <v>0.55000000000000004</v>
      </c>
      <c r="J101" s="21">
        <v>14</v>
      </c>
      <c r="K101" s="22" t="s">
        <v>57</v>
      </c>
    </row>
    <row r="102" spans="1:11" ht="30" x14ac:dyDescent="0.25">
      <c r="A102">
        <v>15</v>
      </c>
      <c r="B102">
        <v>-2.1735180000000001</v>
      </c>
      <c r="C102">
        <v>-1.2586040000000001</v>
      </c>
      <c r="D102">
        <v>-1.575113</v>
      </c>
      <c r="E102">
        <v>-1.5453669999999999</v>
      </c>
      <c r="F102">
        <v>0.19775000000000001</v>
      </c>
      <c r="G102" t="s">
        <v>58</v>
      </c>
      <c r="H102">
        <v>20</v>
      </c>
      <c r="I102">
        <v>0.7</v>
      </c>
      <c r="J102" s="21">
        <v>14</v>
      </c>
      <c r="K102" s="22" t="s">
        <v>57</v>
      </c>
    </row>
    <row r="105" spans="1:11" x14ac:dyDescent="0.25">
      <c r="A105" s="4" t="s">
        <v>44</v>
      </c>
    </row>
    <row r="106" spans="1:11" x14ac:dyDescent="0.25">
      <c r="A106" s="4" t="s">
        <v>43</v>
      </c>
      <c r="B106" s="4" t="s">
        <v>35</v>
      </c>
      <c r="C106" s="4" t="s">
        <v>36</v>
      </c>
      <c r="D106" s="4" t="s">
        <v>37</v>
      </c>
      <c r="E106" s="4" t="s">
        <v>38</v>
      </c>
      <c r="F106" s="4" t="s">
        <v>39</v>
      </c>
      <c r="G106" s="4" t="s">
        <v>40</v>
      </c>
      <c r="H106" s="4" t="s">
        <v>41</v>
      </c>
      <c r="I106" s="4" t="s">
        <v>62</v>
      </c>
      <c r="J106" s="24" t="s">
        <v>42</v>
      </c>
      <c r="K106" s="4" t="s">
        <v>75</v>
      </c>
    </row>
    <row r="107" spans="1:11" ht="45" x14ac:dyDescent="0.25">
      <c r="A107">
        <v>14.5</v>
      </c>
      <c r="B107">
        <v>-0.73660000000000003</v>
      </c>
      <c r="C107">
        <v>0.92133200000000004</v>
      </c>
      <c r="D107">
        <v>0.231905</v>
      </c>
      <c r="E107">
        <v>0.29170099999999999</v>
      </c>
      <c r="F107">
        <v>0.39644400000000002</v>
      </c>
      <c r="G107" t="s">
        <v>58</v>
      </c>
      <c r="H107">
        <v>-20</v>
      </c>
      <c r="I107">
        <v>0.25</v>
      </c>
      <c r="J107" s="21">
        <v>16</v>
      </c>
      <c r="K107" s="22" t="s">
        <v>55</v>
      </c>
    </row>
    <row r="108" spans="1:11" ht="45" x14ac:dyDescent="0.25">
      <c r="A108">
        <v>14.5</v>
      </c>
      <c r="B108">
        <v>-0.79819399999999996</v>
      </c>
      <c r="C108">
        <v>0.50817299999999999</v>
      </c>
      <c r="D108">
        <v>-9.6557000000000004E-2</v>
      </c>
      <c r="E108">
        <v>-5.1688999999999999E-2</v>
      </c>
      <c r="F108">
        <v>0.34943200000000002</v>
      </c>
      <c r="G108" t="s">
        <v>58</v>
      </c>
      <c r="H108">
        <v>-15</v>
      </c>
      <c r="I108">
        <v>0.25</v>
      </c>
      <c r="J108" s="21">
        <v>16</v>
      </c>
      <c r="K108" s="22" t="s">
        <v>55</v>
      </c>
    </row>
    <row r="109" spans="1:11" ht="45" x14ac:dyDescent="0.25">
      <c r="A109">
        <v>14.5</v>
      </c>
      <c r="B109">
        <v>-1.048735</v>
      </c>
      <c r="C109">
        <v>0.33652399999999999</v>
      </c>
      <c r="D109">
        <v>-0.24673300000000001</v>
      </c>
      <c r="E109">
        <v>-0.221335</v>
      </c>
      <c r="F109">
        <v>0.316832</v>
      </c>
      <c r="G109" t="s">
        <v>58</v>
      </c>
      <c r="H109">
        <v>-10</v>
      </c>
      <c r="I109">
        <v>0.25</v>
      </c>
      <c r="J109" s="21">
        <v>16</v>
      </c>
      <c r="K109" s="22" t="s">
        <v>55</v>
      </c>
    </row>
    <row r="110" spans="1:11" ht="45" x14ac:dyDescent="0.25">
      <c r="A110">
        <v>14.5</v>
      </c>
      <c r="B110">
        <v>-1.0541860000000001</v>
      </c>
      <c r="C110">
        <v>7.7996999999999997E-2</v>
      </c>
      <c r="D110">
        <v>-0.417348</v>
      </c>
      <c r="E110">
        <v>-0.36449999999999999</v>
      </c>
      <c r="F110">
        <v>0.29124100000000003</v>
      </c>
      <c r="G110" t="s">
        <v>58</v>
      </c>
      <c r="H110">
        <v>-5</v>
      </c>
      <c r="I110">
        <v>0.25</v>
      </c>
      <c r="J110" s="21">
        <v>16</v>
      </c>
      <c r="K110" s="22" t="s">
        <v>55</v>
      </c>
    </row>
    <row r="111" spans="1:11" ht="45" x14ac:dyDescent="0.25">
      <c r="A111">
        <v>14.5</v>
      </c>
      <c r="B111">
        <v>-1.125399</v>
      </c>
      <c r="C111">
        <v>4.759E-2</v>
      </c>
      <c r="D111">
        <v>-0.49404700000000001</v>
      </c>
      <c r="E111">
        <v>-0.44875900000000002</v>
      </c>
      <c r="F111">
        <v>0.28775200000000001</v>
      </c>
      <c r="G111" t="s">
        <v>58</v>
      </c>
      <c r="H111">
        <v>0</v>
      </c>
      <c r="I111">
        <v>0.25</v>
      </c>
      <c r="J111" s="21">
        <v>16</v>
      </c>
      <c r="K111" s="22" t="s">
        <v>55</v>
      </c>
    </row>
    <row r="112" spans="1:11" ht="45" x14ac:dyDescent="0.25">
      <c r="A112">
        <v>14.5</v>
      </c>
      <c r="B112">
        <v>-1.1763319999999999</v>
      </c>
      <c r="C112">
        <v>-0.10001599999999999</v>
      </c>
      <c r="D112">
        <v>-0.51932500000000004</v>
      </c>
      <c r="E112">
        <v>-0.47665999999999997</v>
      </c>
      <c r="F112">
        <v>0.28455999999999998</v>
      </c>
      <c r="G112" t="s">
        <v>58</v>
      </c>
      <c r="H112">
        <v>5</v>
      </c>
      <c r="I112">
        <v>0.25</v>
      </c>
      <c r="J112" s="21">
        <v>17</v>
      </c>
      <c r="K112" s="22" t="s">
        <v>76</v>
      </c>
    </row>
    <row r="113" spans="1:11" ht="45" x14ac:dyDescent="0.25">
      <c r="A113">
        <v>14.5</v>
      </c>
      <c r="B113">
        <v>-1.8423909999999999</v>
      </c>
      <c r="C113">
        <v>-0.237231</v>
      </c>
      <c r="D113">
        <v>-0.91056499999999996</v>
      </c>
      <c r="E113">
        <v>-0.88298299999999996</v>
      </c>
      <c r="F113">
        <v>0.43423499999999998</v>
      </c>
      <c r="G113" t="s">
        <v>58</v>
      </c>
      <c r="H113">
        <v>10</v>
      </c>
      <c r="I113">
        <v>0.4</v>
      </c>
      <c r="J113" s="21">
        <v>15</v>
      </c>
      <c r="K113" s="22" t="s">
        <v>55</v>
      </c>
    </row>
    <row r="114" spans="1:11" ht="45" x14ac:dyDescent="0.25">
      <c r="A114">
        <v>14.5</v>
      </c>
      <c r="B114">
        <v>-2.5687739999999999</v>
      </c>
      <c r="C114">
        <v>-0.40231600000000001</v>
      </c>
      <c r="D114">
        <v>-1.3110269999999999</v>
      </c>
      <c r="E114">
        <v>-1.3009930000000001</v>
      </c>
      <c r="F114">
        <v>0.58962499999999995</v>
      </c>
      <c r="G114" t="s">
        <v>58</v>
      </c>
      <c r="H114">
        <v>15</v>
      </c>
      <c r="I114">
        <v>0.55000000000000004</v>
      </c>
      <c r="J114" s="21">
        <v>15</v>
      </c>
      <c r="K114" s="22" t="s">
        <v>55</v>
      </c>
    </row>
    <row r="115" spans="1:11" ht="45" x14ac:dyDescent="0.25">
      <c r="A115">
        <v>14.5</v>
      </c>
      <c r="B115">
        <v>-3.2779590000000001</v>
      </c>
      <c r="C115">
        <v>-0.60341800000000001</v>
      </c>
      <c r="D115">
        <v>-1.723363</v>
      </c>
      <c r="E115">
        <v>-1.751646</v>
      </c>
      <c r="F115">
        <v>0.73127900000000001</v>
      </c>
      <c r="G115" t="s">
        <v>58</v>
      </c>
      <c r="H115">
        <v>20</v>
      </c>
      <c r="I115">
        <v>0.7</v>
      </c>
      <c r="J115" s="21">
        <v>14</v>
      </c>
      <c r="K115" s="22" t="s">
        <v>55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33"/>
  <sheetViews>
    <sheetView zoomScaleNormal="100" workbookViewId="0"/>
  </sheetViews>
  <sheetFormatPr defaultRowHeight="15" x14ac:dyDescent="0.25"/>
  <cols>
    <col min="1" max="2" width="27.42578125" customWidth="1"/>
    <col min="3" max="3" width="31.5703125" customWidth="1"/>
    <col min="4" max="4" width="22.85546875" bestFit="1" customWidth="1"/>
    <col min="5" max="5" width="24.5703125" bestFit="1" customWidth="1"/>
    <col min="6" max="6" width="24.42578125" bestFit="1" customWidth="1"/>
    <col min="7" max="7" width="20" bestFit="1" customWidth="1"/>
    <col min="8" max="8" width="22.42578125" bestFit="1" customWidth="1"/>
    <col min="9" max="9" width="22" bestFit="1" customWidth="1"/>
    <col min="10" max="13" width="32.7109375" customWidth="1"/>
    <col min="14" max="14" width="34.85546875" customWidth="1"/>
    <col min="16" max="16" width="24.42578125" bestFit="1" customWidth="1"/>
    <col min="17" max="18" width="28.5703125" bestFit="1" customWidth="1"/>
    <col min="20" max="22" width="28.5703125" bestFit="1" customWidth="1"/>
    <col min="23" max="23" width="30.7109375" bestFit="1" customWidth="1"/>
    <col min="24" max="24" width="23.140625" bestFit="1" customWidth="1"/>
  </cols>
  <sheetData>
    <row r="1" spans="1:22" x14ac:dyDescent="0.25">
      <c r="A1" s="4" t="s">
        <v>79</v>
      </c>
    </row>
    <row r="2" spans="1:22" x14ac:dyDescent="0.25">
      <c r="A2" s="4" t="s">
        <v>41</v>
      </c>
      <c r="B2" s="4" t="s">
        <v>66</v>
      </c>
      <c r="C2" s="4" t="s">
        <v>67</v>
      </c>
      <c r="D2" s="4" t="s">
        <v>68</v>
      </c>
      <c r="E2" s="4" t="s">
        <v>69</v>
      </c>
      <c r="F2" s="4" t="s">
        <v>70</v>
      </c>
      <c r="G2" s="4" t="s">
        <v>71</v>
      </c>
      <c r="H2" s="4" t="s">
        <v>72</v>
      </c>
      <c r="I2" s="4" t="s">
        <v>73</v>
      </c>
      <c r="J2" s="4" t="s">
        <v>74</v>
      </c>
      <c r="K2" s="4"/>
    </row>
    <row r="3" spans="1:22" x14ac:dyDescent="0.25">
      <c r="A3" s="20">
        <v>-20</v>
      </c>
      <c r="B3">
        <f>'dP Results'!$D3</f>
        <v>0.19262499999999999</v>
      </c>
      <c r="C3">
        <f>'dP Results'!$D16</f>
        <v>0.19149099999999999</v>
      </c>
      <c r="D3">
        <f>'dP Results'!$D29</f>
        <v>0.171982</v>
      </c>
      <c r="E3">
        <f>'dP Results'!$D42</f>
        <v>9.6131999999999995E-2</v>
      </c>
      <c r="F3">
        <f>'dP Results'!$D55</f>
        <v>0.245396</v>
      </c>
      <c r="G3">
        <f>'dP Results'!$D68</f>
        <v>0.16722200000000001</v>
      </c>
      <c r="H3">
        <f>'dP Results'!$D81</f>
        <v>7.1331000000000006E-2</v>
      </c>
      <c r="I3">
        <f>'dP Results'!$D94</f>
        <v>0.194628</v>
      </c>
      <c r="J3">
        <f>'dP Results'!$D107</f>
        <v>0.231905</v>
      </c>
      <c r="N3" s="4"/>
    </row>
    <row r="4" spans="1:22" x14ac:dyDescent="0.25">
      <c r="A4" s="20">
        <v>-15</v>
      </c>
      <c r="B4">
        <f>'dP Results'!$D4</f>
        <v>6.5608E-2</v>
      </c>
      <c r="C4">
        <f>'dP Results'!$D17</f>
        <v>6.8234000000000003E-2</v>
      </c>
      <c r="D4">
        <f>'dP Results'!$D30</f>
        <v>4.7683999999999997E-2</v>
      </c>
      <c r="E4">
        <f>'dP Results'!$D43</f>
        <v>-3.2607999999999998E-2</v>
      </c>
      <c r="F4">
        <f>'dP Results'!$D56</f>
        <v>9.7167000000000003E-2</v>
      </c>
      <c r="G4">
        <f>'dP Results'!$D69</f>
        <v>-2.036E-2</v>
      </c>
      <c r="H4">
        <f>'dP Results'!$D82</f>
        <v>-9.3340000000000006E-2</v>
      </c>
      <c r="I4">
        <f>'dP Results'!$D95</f>
        <v>3.9230000000000003E-3</v>
      </c>
      <c r="J4">
        <f>'dP Results'!$D108</f>
        <v>-9.6557000000000004E-2</v>
      </c>
      <c r="N4" s="22"/>
    </row>
    <row r="5" spans="1:22" x14ac:dyDescent="0.25">
      <c r="A5" s="20">
        <v>-10</v>
      </c>
      <c r="B5">
        <f>'dP Results'!$D5</f>
        <v>-4.5109999999999997E-2</v>
      </c>
      <c r="C5">
        <f>'dP Results'!$D18</f>
        <v>-5.3984999999999998E-2</v>
      </c>
      <c r="D5">
        <f>'dP Results'!$D31</f>
        <v>-6.2811000000000006E-2</v>
      </c>
      <c r="E5">
        <f>'dP Results'!$D44</f>
        <v>-0.14064099999999999</v>
      </c>
      <c r="F5">
        <f>'dP Results'!$D57</f>
        <v>-3.4735000000000002E-2</v>
      </c>
      <c r="G5">
        <f>'dP Results'!$D70</f>
        <v>-8.3847000000000005E-2</v>
      </c>
      <c r="H5">
        <f>'dP Results'!$D83</f>
        <v>-0.24334900000000001</v>
      </c>
      <c r="I5">
        <f>'dP Results'!$D96</f>
        <v>-0.17052</v>
      </c>
      <c r="J5">
        <f>'dP Results'!$D109</f>
        <v>-0.24673300000000001</v>
      </c>
      <c r="N5" s="22"/>
    </row>
    <row r="6" spans="1:22" x14ac:dyDescent="0.25">
      <c r="A6" s="20">
        <v>-5</v>
      </c>
      <c r="B6">
        <f>'dP Results'!$D6</f>
        <v>-0.13303000000000001</v>
      </c>
      <c r="C6">
        <f>'dP Results'!$D19</f>
        <v>-0.14574899999999999</v>
      </c>
      <c r="D6">
        <f>'dP Results'!$D32</f>
        <v>-0.15281800000000001</v>
      </c>
      <c r="E6">
        <f>'dP Results'!$D45</f>
        <v>-0.22381999999999999</v>
      </c>
      <c r="F6">
        <f>'dP Results'!$D58</f>
        <v>-0.14299000000000001</v>
      </c>
      <c r="G6">
        <f>'dP Results'!$D71</f>
        <v>-0.189224</v>
      </c>
      <c r="H6">
        <f>'dP Results'!$D84</f>
        <v>-0.29242400000000002</v>
      </c>
      <c r="I6">
        <f>'dP Results'!$D97</f>
        <v>-0.317749</v>
      </c>
      <c r="J6">
        <f>'dP Results'!$D110</f>
        <v>-0.417348</v>
      </c>
      <c r="N6" s="22"/>
    </row>
    <row r="7" spans="1:22" x14ac:dyDescent="0.25">
      <c r="A7" s="20">
        <v>0</v>
      </c>
      <c r="B7">
        <f>'dP Results'!$D7</f>
        <v>-0.19219900000000001</v>
      </c>
      <c r="C7">
        <f>'dP Results'!$D20</f>
        <v>-0.19640199999999999</v>
      </c>
      <c r="D7">
        <f>'dP Results'!$D33</f>
        <v>-0.16938800000000001</v>
      </c>
      <c r="E7">
        <f>'dP Results'!$D46</f>
        <v>-0.27066000000000001</v>
      </c>
      <c r="F7">
        <f>'dP Results'!$D59</f>
        <v>-0.22134899999999999</v>
      </c>
      <c r="G7">
        <f>'dP Results'!$D72</f>
        <v>-0.31524400000000002</v>
      </c>
      <c r="H7">
        <f>'dP Results'!$D85</f>
        <v>-0.421676</v>
      </c>
      <c r="I7">
        <f>'dP Results'!$D98</f>
        <v>-0.42766900000000002</v>
      </c>
      <c r="J7">
        <f>'dP Results'!$D111</f>
        <v>-0.49404700000000001</v>
      </c>
      <c r="N7" s="22"/>
    </row>
    <row r="8" spans="1:22" x14ac:dyDescent="0.25">
      <c r="A8" s="20">
        <v>5</v>
      </c>
      <c r="B8">
        <f>'dP Results'!$D8</f>
        <v>-0.22401399999999999</v>
      </c>
      <c r="C8">
        <f>'dP Results'!$D21</f>
        <v>-0.23239899999999999</v>
      </c>
      <c r="D8">
        <f>'dP Results'!$D34</f>
        <v>-0.26018599999999997</v>
      </c>
      <c r="E8">
        <f>'dP Results'!$D47</f>
        <v>-0.28909499999999999</v>
      </c>
      <c r="F8">
        <f>'dP Results'!$D60</f>
        <v>-0.27105400000000002</v>
      </c>
      <c r="G8">
        <f>'dP Results'!$D73</f>
        <v>-0.40865099999999999</v>
      </c>
      <c r="H8">
        <f>'dP Results'!$D86</f>
        <v>-0.50978299999999999</v>
      </c>
      <c r="I8">
        <f>'dP Results'!$D99</f>
        <v>-0.48054200000000002</v>
      </c>
      <c r="J8">
        <f>'dP Results'!$D112</f>
        <v>-0.51932500000000004</v>
      </c>
      <c r="N8" s="22"/>
    </row>
    <row r="9" spans="1:22" x14ac:dyDescent="0.25">
      <c r="A9" s="20">
        <v>10</v>
      </c>
      <c r="B9">
        <f>'dP Results'!$D9</f>
        <v>-0.396011</v>
      </c>
      <c r="C9">
        <f>'dP Results'!$D22</f>
        <v>-0.405835</v>
      </c>
      <c r="D9">
        <f>'dP Results'!$D35</f>
        <v>-0.45238299999999998</v>
      </c>
      <c r="E9">
        <f>'dP Results'!$D48</f>
        <v>-0.479186</v>
      </c>
      <c r="F9">
        <f>'dP Results'!$D61</f>
        <v>-0.45724199999999998</v>
      </c>
      <c r="G9">
        <f>'dP Results'!$D74</f>
        <v>-0.64900599999999997</v>
      </c>
      <c r="H9">
        <f>'dP Results'!$D87</f>
        <v>-0.773922</v>
      </c>
      <c r="I9">
        <f>'dP Results'!$D100</f>
        <v>-0.84584599999999999</v>
      </c>
      <c r="J9">
        <f>'dP Results'!$D113</f>
        <v>-0.91056499999999996</v>
      </c>
      <c r="N9" s="22"/>
    </row>
    <row r="10" spans="1:22" x14ac:dyDescent="0.25">
      <c r="A10" s="20">
        <v>15</v>
      </c>
      <c r="B10">
        <f>'dP Results'!$D10</f>
        <v>-0.55664800000000003</v>
      </c>
      <c r="C10">
        <f>'dP Results'!$D23</f>
        <v>-0.59504100000000004</v>
      </c>
      <c r="D10">
        <f>'dP Results'!$D36</f>
        <v>-0.65873199999999998</v>
      </c>
      <c r="E10">
        <f>'dP Results'!$D49</f>
        <v>-0.67936399999999997</v>
      </c>
      <c r="F10">
        <f>'dP Results'!$D62</f>
        <v>-0.66119099999999997</v>
      </c>
      <c r="G10">
        <f>'dP Results'!$D75</f>
        <v>-0.77719700000000003</v>
      </c>
      <c r="H10">
        <f>'dP Results'!$D88</f>
        <v>-1.1430610000000001</v>
      </c>
      <c r="I10">
        <f>'dP Results'!$D101</f>
        <v>-1.2141139999999999</v>
      </c>
      <c r="J10">
        <f>'dP Results'!$D114</f>
        <v>-1.3110269999999999</v>
      </c>
      <c r="N10" s="22"/>
    </row>
    <row r="11" spans="1:22" x14ac:dyDescent="0.25">
      <c r="A11" s="20">
        <v>20</v>
      </c>
      <c r="B11">
        <f>'dP Results'!$D11</f>
        <v>-0.71977800000000003</v>
      </c>
      <c r="C11">
        <f>'dP Results'!$D24</f>
        <v>-0.78172799999999998</v>
      </c>
      <c r="D11">
        <f>'dP Results'!$D37</f>
        <v>-0.85381300000000004</v>
      </c>
      <c r="E11">
        <f>'dP Results'!$D50</f>
        <v>-0.87142900000000001</v>
      </c>
      <c r="F11">
        <f>'dP Results'!$D63</f>
        <v>-0.85987199999999997</v>
      </c>
      <c r="G11">
        <f>'dP Results'!$D76</f>
        <v>-1.0150189999999999</v>
      </c>
      <c r="H11">
        <f>'dP Results'!$D89</f>
        <v>-1.459449</v>
      </c>
      <c r="I11">
        <f>'dP Results'!$D102</f>
        <v>-1.575113</v>
      </c>
      <c r="J11">
        <f>'dP Results'!$D115</f>
        <v>-1.723363</v>
      </c>
      <c r="N11" s="22"/>
    </row>
    <row r="12" spans="1:22" x14ac:dyDescent="0.25">
      <c r="J12" s="21"/>
      <c r="K12" s="21"/>
      <c r="L12" s="21"/>
      <c r="M12" s="21"/>
      <c r="N12" s="22"/>
    </row>
    <row r="13" spans="1:22" x14ac:dyDescent="0.25">
      <c r="A13" s="4" t="s">
        <v>78</v>
      </c>
      <c r="L13" s="21"/>
      <c r="M13" s="21"/>
      <c r="N13" s="22"/>
    </row>
    <row r="14" spans="1:22" x14ac:dyDescent="0.25">
      <c r="A14" s="4" t="s">
        <v>41</v>
      </c>
      <c r="B14" s="4" t="s">
        <v>66</v>
      </c>
      <c r="C14" s="4" t="s">
        <v>67</v>
      </c>
      <c r="D14" s="4" t="s">
        <v>68</v>
      </c>
      <c r="E14" s="4" t="s">
        <v>69</v>
      </c>
      <c r="F14" s="4" t="s">
        <v>70</v>
      </c>
      <c r="G14" s="4" t="s">
        <v>71</v>
      </c>
      <c r="H14" s="4" t="s">
        <v>72</v>
      </c>
      <c r="I14" s="4" t="s">
        <v>73</v>
      </c>
      <c r="J14" s="4" t="s">
        <v>74</v>
      </c>
      <c r="L14" s="4"/>
      <c r="M14" s="4"/>
      <c r="P14" s="4"/>
    </row>
    <row r="15" spans="1:22" x14ac:dyDescent="0.25">
      <c r="A15" s="20">
        <v>-20</v>
      </c>
      <c r="B15">
        <f>'dP Results'!$F3</f>
        <v>0.14795800000000001</v>
      </c>
      <c r="C15">
        <f>'dP Results'!$F16</f>
        <v>0.15192</v>
      </c>
      <c r="D15">
        <f>'dP Results'!$F29</f>
        <v>0.17049800000000001</v>
      </c>
      <c r="E15">
        <f>'dP Results'!$F42</f>
        <v>0.414491</v>
      </c>
      <c r="F15">
        <f>'dP Results'!$F55</f>
        <v>0.33880500000000002</v>
      </c>
      <c r="G15">
        <f>'dP Results'!$F68</f>
        <v>0.49910300000000002</v>
      </c>
      <c r="H15">
        <f>'dP Results'!$F81</f>
        <v>0.43328499999999998</v>
      </c>
      <c r="I15">
        <f>'dP Results'!$F94</f>
        <v>0.27590900000000002</v>
      </c>
      <c r="J15">
        <f>'dP Results'!$F107</f>
        <v>0.39644400000000002</v>
      </c>
      <c r="V15" s="4"/>
    </row>
    <row r="16" spans="1:22" x14ac:dyDescent="0.25">
      <c r="A16" s="20">
        <v>-15</v>
      </c>
      <c r="B16">
        <f>'dP Results'!$F4</f>
        <v>0.13286100000000001</v>
      </c>
      <c r="C16">
        <f>'dP Results'!$F17</f>
        <v>0.14196600000000001</v>
      </c>
      <c r="D16">
        <f>'dP Results'!$F30</f>
        <v>0.155144</v>
      </c>
      <c r="E16">
        <f>'dP Results'!$F43</f>
        <v>0.37512400000000001</v>
      </c>
      <c r="F16">
        <f>'dP Results'!$F56</f>
        <v>0.30327799999999999</v>
      </c>
      <c r="G16">
        <f>'dP Results'!$F69</f>
        <v>0.39662999999999998</v>
      </c>
      <c r="H16">
        <f>'dP Results'!$F82</f>
        <v>0.39855699999999999</v>
      </c>
      <c r="I16">
        <f>'dP Results'!$F95</f>
        <v>0.245617</v>
      </c>
      <c r="J16">
        <f>'dP Results'!$F108</f>
        <v>0.34943200000000002</v>
      </c>
    </row>
    <row r="17" spans="1:22" x14ac:dyDescent="0.25">
      <c r="A17" s="20">
        <v>-10</v>
      </c>
      <c r="B17">
        <f>'dP Results'!$F5</f>
        <v>0.118406</v>
      </c>
      <c r="C17">
        <f>'dP Results'!$F18</f>
        <v>0.131159</v>
      </c>
      <c r="D17">
        <f>'dP Results'!$F31</f>
        <v>0.137738</v>
      </c>
      <c r="E17">
        <f>'dP Results'!$F44</f>
        <v>0.33789000000000002</v>
      </c>
      <c r="F17">
        <f>'dP Results'!$F57</f>
        <v>0.26758700000000002</v>
      </c>
      <c r="G17">
        <f>'dP Results'!$F70</f>
        <v>0.35824600000000001</v>
      </c>
      <c r="H17">
        <f>'dP Results'!$F83</f>
        <v>0.36906600000000001</v>
      </c>
      <c r="I17">
        <f>'dP Results'!$F96</f>
        <v>0.21698700000000001</v>
      </c>
      <c r="J17">
        <f>'dP Results'!$F109</f>
        <v>0.316832</v>
      </c>
      <c r="N17" s="4"/>
    </row>
    <row r="18" spans="1:22" x14ac:dyDescent="0.25">
      <c r="A18" s="20">
        <v>-5</v>
      </c>
      <c r="B18">
        <f>'dP Results'!$F6</f>
        <v>0.101866</v>
      </c>
      <c r="C18">
        <f>'dP Results'!$F19</f>
        <v>0.117814</v>
      </c>
      <c r="D18">
        <f>'dP Results'!$F32</f>
        <v>0.12021999999999999</v>
      </c>
      <c r="E18">
        <f>'dP Results'!$F45</f>
        <v>0.30837199999999998</v>
      </c>
      <c r="F18">
        <f>'dP Results'!$F58</f>
        <v>0.23200699999999999</v>
      </c>
      <c r="G18">
        <f>'dP Results'!$F71</f>
        <v>0.35321900000000001</v>
      </c>
      <c r="H18">
        <f>'dP Results'!$F84</f>
        <v>0.36729600000000001</v>
      </c>
      <c r="I18">
        <f>'dP Results'!$F97</f>
        <v>0.19076899999999999</v>
      </c>
      <c r="J18">
        <f>'dP Results'!$F110</f>
        <v>0.29124100000000003</v>
      </c>
      <c r="N18" s="22"/>
    </row>
    <row r="19" spans="1:22" x14ac:dyDescent="0.25">
      <c r="A19" s="20">
        <v>0</v>
      </c>
      <c r="B19">
        <f>'dP Results'!$F7</f>
        <v>8.5212999999999997E-2</v>
      </c>
      <c r="C19">
        <f>'dP Results'!$F20</f>
        <v>0.103906</v>
      </c>
      <c r="D19">
        <f>'dP Results'!$F33</f>
        <v>0.11948</v>
      </c>
      <c r="E19">
        <f>'dP Results'!$F46</f>
        <v>0.28812900000000002</v>
      </c>
      <c r="F19">
        <f>'dP Results'!$F59</f>
        <v>0.19415099999999999</v>
      </c>
      <c r="G19">
        <f>'dP Results'!$F72</f>
        <v>0.26141300000000001</v>
      </c>
      <c r="H19">
        <f>'dP Results'!$F85</f>
        <v>0.39604200000000001</v>
      </c>
      <c r="I19">
        <f>'dP Results'!$F98</f>
        <v>0.172371</v>
      </c>
      <c r="J19">
        <f>'dP Results'!$F111</f>
        <v>0.28775200000000001</v>
      </c>
    </row>
    <row r="20" spans="1:22" x14ac:dyDescent="0.25">
      <c r="A20" s="20">
        <v>5</v>
      </c>
      <c r="B20">
        <f>'dP Results'!$F8</f>
        <v>6.6158999999999996E-2</v>
      </c>
      <c r="C20">
        <f>'dP Results'!$F21</f>
        <v>8.6285000000000001E-2</v>
      </c>
      <c r="D20">
        <f>'dP Results'!$F34</f>
        <v>7.3015999999999998E-2</v>
      </c>
      <c r="E20">
        <f>'dP Results'!$F47</f>
        <v>0.27795199999999998</v>
      </c>
      <c r="F20">
        <f>'dP Results'!$F60</f>
        <v>0.15385799999999999</v>
      </c>
      <c r="G20">
        <f>'dP Results'!$F73</f>
        <v>0.21954099999999999</v>
      </c>
      <c r="H20">
        <f>'dP Results'!$F86</f>
        <v>0.30814200000000003</v>
      </c>
      <c r="I20">
        <f>'dP Results'!$F99</f>
        <v>0.38500000000000001</v>
      </c>
      <c r="J20">
        <f>'dP Results'!$F112</f>
        <v>0.28455999999999998</v>
      </c>
    </row>
    <row r="21" spans="1:22" x14ac:dyDescent="0.25">
      <c r="A21" s="20">
        <v>10</v>
      </c>
      <c r="B21">
        <f>'dP Results'!$F9</f>
        <v>0.12585099999999999</v>
      </c>
      <c r="C21">
        <f>'dP Results'!$F22</f>
        <v>0.108083</v>
      </c>
      <c r="D21">
        <f>'dP Results'!$F35</f>
        <v>9.2226000000000002E-2</v>
      </c>
      <c r="E21">
        <f>'dP Results'!$F48</f>
        <v>0.41810799999999998</v>
      </c>
      <c r="F21">
        <f>'dP Results'!$F61</f>
        <v>0.24388299999999999</v>
      </c>
      <c r="G21">
        <f>'dP Results'!$F74</f>
        <v>0.390069</v>
      </c>
      <c r="H21">
        <f>'dP Results'!$F87</f>
        <v>0.43823000000000001</v>
      </c>
      <c r="I21">
        <f>'dP Results'!$F100</f>
        <v>0.172927</v>
      </c>
      <c r="J21">
        <f>'dP Results'!$F113</f>
        <v>0.43423499999999998</v>
      </c>
    </row>
    <row r="22" spans="1:22" x14ac:dyDescent="0.25">
      <c r="A22" s="20">
        <v>15</v>
      </c>
      <c r="B22">
        <f>'dP Results'!$F10</f>
        <v>0.169901</v>
      </c>
      <c r="C22">
        <f>'dP Results'!$F23</f>
        <v>0.12735299999999999</v>
      </c>
      <c r="D22">
        <f>'dP Results'!$F36</f>
        <v>0.110966</v>
      </c>
      <c r="E22">
        <f>'dP Results'!$F49</f>
        <v>0.52821399999999996</v>
      </c>
      <c r="F22">
        <f>'dP Results'!$F62</f>
        <v>0.33636899999999997</v>
      </c>
      <c r="G22">
        <f>'dP Results'!$F75</f>
        <v>0.57642000000000004</v>
      </c>
      <c r="H22">
        <f>'dP Results'!$F88</f>
        <v>0.53062200000000004</v>
      </c>
      <c r="I22">
        <f>'dP Results'!$F101</f>
        <v>0.18232699999999999</v>
      </c>
      <c r="J22">
        <f>'dP Results'!$F114</f>
        <v>0.58962499999999995</v>
      </c>
    </row>
    <row r="23" spans="1:22" x14ac:dyDescent="0.25">
      <c r="A23" s="20">
        <v>20</v>
      </c>
      <c r="B23">
        <f>'dP Results'!$F11</f>
        <v>0.20130899999999999</v>
      </c>
      <c r="C23">
        <f>'dP Results'!$F24</f>
        <v>0.145425</v>
      </c>
      <c r="D23">
        <f>'dP Results'!$F37</f>
        <v>0.12549299999999999</v>
      </c>
      <c r="E23">
        <f>'dP Results'!$F50</f>
        <v>0.63456500000000005</v>
      </c>
      <c r="F23">
        <f>'dP Results'!$F63</f>
        <v>0.41698499999999999</v>
      </c>
      <c r="G23">
        <f>'dP Results'!$F76</f>
        <v>0.70660400000000001</v>
      </c>
      <c r="H23">
        <f>'dP Results'!$F89</f>
        <v>0.626328</v>
      </c>
      <c r="I23">
        <f>'dP Results'!$F102</f>
        <v>0.19775000000000001</v>
      </c>
      <c r="J23">
        <f>'dP Results'!$F115</f>
        <v>0.73127900000000001</v>
      </c>
    </row>
    <row r="24" spans="1:22" x14ac:dyDescent="0.25">
      <c r="K24" s="21"/>
      <c r="L24" s="21"/>
      <c r="M24" s="21"/>
    </row>
    <row r="25" spans="1:22" x14ac:dyDescent="0.25">
      <c r="A25" s="4" t="s">
        <v>80</v>
      </c>
      <c r="J25" s="21"/>
      <c r="K25" s="21"/>
      <c r="L25" s="21"/>
      <c r="M25" s="21"/>
    </row>
    <row r="26" spans="1:22" x14ac:dyDescent="0.25">
      <c r="A26" s="4" t="s">
        <v>41</v>
      </c>
      <c r="B26" s="4" t="s">
        <v>66</v>
      </c>
      <c r="C26" s="4" t="s">
        <v>67</v>
      </c>
      <c r="D26" s="4"/>
      <c r="E26" s="4"/>
      <c r="F26" s="4"/>
      <c r="G26" s="4"/>
      <c r="H26" s="4"/>
      <c r="I26" s="4"/>
      <c r="J26" s="4"/>
      <c r="K26" s="4"/>
      <c r="M26" s="28"/>
    </row>
    <row r="27" spans="1:22" x14ac:dyDescent="0.25">
      <c r="A27" s="20">
        <v>-20</v>
      </c>
      <c r="B27">
        <f>IF(AND(ABS(B3+B15)&gt;0.25,ABS(B3-B15)&gt;0.25),1,0)</f>
        <v>0</v>
      </c>
      <c r="C27">
        <f t="shared" ref="C27" si="0">IF(AND(ABS(C3+C15)&gt;0.25,ABS(C3-C15)&gt;0.25),1,0)</f>
        <v>0</v>
      </c>
      <c r="L27" s="20"/>
      <c r="P27" s="4"/>
    </row>
    <row r="28" spans="1:22" x14ac:dyDescent="0.25">
      <c r="A28" s="20">
        <v>-15</v>
      </c>
      <c r="B28">
        <f t="shared" ref="B28:C28" si="1">IF(AND(ABS(B4+B16)&gt;0.25,ABS(B4-B16)&gt;0.25),1,0)</f>
        <v>0</v>
      </c>
      <c r="C28">
        <f t="shared" si="1"/>
        <v>0</v>
      </c>
      <c r="L28" s="20"/>
      <c r="V28" s="4"/>
    </row>
    <row r="29" spans="1:22" x14ac:dyDescent="0.25">
      <c r="A29" s="20">
        <v>-10</v>
      </c>
      <c r="B29">
        <f t="shared" ref="B29:C29" si="2">IF(AND(ABS(B5+B17)&gt;0.25,ABS(B5-B17)&gt;0.25),1,0)</f>
        <v>0</v>
      </c>
      <c r="C29">
        <f t="shared" si="2"/>
        <v>0</v>
      </c>
      <c r="L29" s="20"/>
    </row>
    <row r="30" spans="1:22" x14ac:dyDescent="0.25">
      <c r="A30" s="20">
        <v>-5</v>
      </c>
      <c r="B30">
        <f t="shared" ref="B30:C30" si="3">IF(AND(ABS(B6+B18)&gt;0.25,ABS(B6-B18)&gt;0.25),1,0)</f>
        <v>0</v>
      </c>
      <c r="C30">
        <f t="shared" si="3"/>
        <v>0</v>
      </c>
      <c r="L30" s="20"/>
    </row>
    <row r="31" spans="1:22" x14ac:dyDescent="0.25">
      <c r="A31" s="20">
        <v>0</v>
      </c>
      <c r="B31">
        <f t="shared" ref="B31:C31" si="4">IF(AND(ABS(B7+B19)&gt;0.25,ABS(B7-B19)&gt;0.25),1,0)</f>
        <v>0</v>
      </c>
      <c r="C31">
        <f t="shared" si="4"/>
        <v>0</v>
      </c>
      <c r="L31" s="20"/>
    </row>
    <row r="32" spans="1:22" x14ac:dyDescent="0.25">
      <c r="A32" s="20">
        <v>5</v>
      </c>
      <c r="B32">
        <f t="shared" ref="B32:C32" si="5">IF(AND(ABS(B8+B20)&gt;0.25,ABS(B8-B20)&gt;0.25),1,0)</f>
        <v>0</v>
      </c>
      <c r="C32">
        <f t="shared" si="5"/>
        <v>0</v>
      </c>
      <c r="L32" s="20"/>
    </row>
    <row r="33" spans="1:16" x14ac:dyDescent="0.25">
      <c r="A33" s="20">
        <v>10</v>
      </c>
      <c r="B33">
        <f t="shared" ref="B33" si="6">IF(AND(ABS(B9+B21)&gt;0.25,ABS(B9-B21)&gt;0.25),1,0)</f>
        <v>1</v>
      </c>
      <c r="C33">
        <f>IF(AND(ABS(C9+C21)&gt;0.25,ABS(C9-C21)&gt;0.25),1,0)</f>
        <v>1</v>
      </c>
      <c r="L33" s="20"/>
    </row>
    <row r="34" spans="1:16" x14ac:dyDescent="0.25">
      <c r="A34" s="20">
        <v>15</v>
      </c>
      <c r="B34">
        <f t="shared" ref="B34:C34" si="7">IF(AND(ABS(B10+B22)&gt;0.25,ABS(B10-B22)&gt;0.25),1,0)</f>
        <v>1</v>
      </c>
      <c r="C34">
        <f t="shared" si="7"/>
        <v>1</v>
      </c>
      <c r="L34" s="20"/>
    </row>
    <row r="35" spans="1:16" x14ac:dyDescent="0.25">
      <c r="A35" s="20">
        <v>20</v>
      </c>
      <c r="B35">
        <f t="shared" ref="B35:C35" si="8">IF(AND(ABS(B11+B23)&gt;0.25,ABS(B11-B23)&gt;0.25),1,0)</f>
        <v>1</v>
      </c>
      <c r="C35">
        <f t="shared" si="8"/>
        <v>1</v>
      </c>
      <c r="L35" s="20"/>
    </row>
    <row r="36" spans="1:16" x14ac:dyDescent="0.25">
      <c r="J36" s="21"/>
      <c r="K36" s="21"/>
      <c r="L36" s="21"/>
      <c r="M36" s="21"/>
    </row>
    <row r="37" spans="1:16" x14ac:dyDescent="0.25">
      <c r="A37" s="4" t="s">
        <v>118</v>
      </c>
      <c r="J37" s="21"/>
      <c r="K37" s="21"/>
      <c r="L37" s="21"/>
      <c r="M37" s="21"/>
      <c r="N37" s="22"/>
    </row>
    <row r="38" spans="1:16" x14ac:dyDescent="0.25">
      <c r="A38" s="4" t="s">
        <v>41</v>
      </c>
      <c r="B38" s="4" t="s">
        <v>66</v>
      </c>
      <c r="C38" s="4" t="s">
        <v>67</v>
      </c>
      <c r="D38" s="4"/>
      <c r="E38" s="4"/>
      <c r="F38" s="4"/>
      <c r="G38" s="4"/>
      <c r="H38" s="4"/>
      <c r="I38" s="4"/>
      <c r="J38" s="24"/>
      <c r="K38" s="24"/>
      <c r="L38" s="21"/>
      <c r="M38" s="4"/>
      <c r="N38" s="22"/>
    </row>
    <row r="39" spans="1:16" s="3" customFormat="1" x14ac:dyDescent="0.25">
      <c r="A39" s="20">
        <v>-20</v>
      </c>
      <c r="B39">
        <f t="shared" ref="B39:C41" si="9">IF(AND(ABS(B3+B15)&gt;0.25,ABS(B3-B15)&gt;0.25),B3,0)</f>
        <v>0</v>
      </c>
      <c r="C39">
        <f t="shared" si="9"/>
        <v>0</v>
      </c>
      <c r="D39"/>
      <c r="E39"/>
      <c r="F39"/>
      <c r="G39"/>
      <c r="H39"/>
      <c r="I39"/>
      <c r="J39"/>
      <c r="L39" s="20"/>
      <c r="N39" s="25"/>
    </row>
    <row r="40" spans="1:16" x14ac:dyDescent="0.25">
      <c r="A40" s="20">
        <v>-15</v>
      </c>
      <c r="B40">
        <f t="shared" si="9"/>
        <v>0</v>
      </c>
      <c r="C40">
        <f t="shared" si="9"/>
        <v>0</v>
      </c>
      <c r="L40" s="20"/>
      <c r="M40" s="3"/>
      <c r="N40" s="22"/>
    </row>
    <row r="41" spans="1:16" x14ac:dyDescent="0.25">
      <c r="A41" s="20">
        <v>-10</v>
      </c>
      <c r="B41">
        <f t="shared" si="9"/>
        <v>0</v>
      </c>
      <c r="C41">
        <f t="shared" si="9"/>
        <v>0</v>
      </c>
      <c r="L41" s="20"/>
      <c r="M41" s="3"/>
      <c r="N41" s="22"/>
    </row>
    <row r="42" spans="1:16" x14ac:dyDescent="0.25">
      <c r="A42" s="20">
        <v>-5</v>
      </c>
      <c r="B42">
        <f t="shared" ref="B42:C42" si="10">IF(AND(ABS(B6+B18)&gt;0.25,ABS(B6-B18)&gt;0.25),B6,0)</f>
        <v>0</v>
      </c>
      <c r="C42">
        <f t="shared" si="10"/>
        <v>0</v>
      </c>
      <c r="L42" s="20"/>
      <c r="M42" s="3"/>
      <c r="P42" s="4"/>
    </row>
    <row r="43" spans="1:16" x14ac:dyDescent="0.25">
      <c r="A43" s="20">
        <v>0</v>
      </c>
      <c r="B43">
        <f t="shared" ref="B43:C43" si="11">IF(AND(ABS(B7+B19)&gt;0.25,ABS(B7-B19)&gt;0.25),B7,0)</f>
        <v>0</v>
      </c>
      <c r="C43">
        <f t="shared" si="11"/>
        <v>0</v>
      </c>
      <c r="L43" s="20"/>
      <c r="M43" s="3"/>
    </row>
    <row r="44" spans="1:16" x14ac:dyDescent="0.25">
      <c r="A44" s="20">
        <v>5</v>
      </c>
      <c r="B44">
        <f t="shared" ref="B44:C44" si="12">IF(AND(ABS(B8+B20)&gt;0.25,ABS(B8-B20)&gt;0.25),B8,0)</f>
        <v>0</v>
      </c>
      <c r="C44">
        <f t="shared" si="12"/>
        <v>0</v>
      </c>
      <c r="L44" s="20"/>
      <c r="M44" s="3"/>
    </row>
    <row r="45" spans="1:16" x14ac:dyDescent="0.25">
      <c r="A45" s="20">
        <v>10</v>
      </c>
      <c r="B45">
        <f t="shared" ref="B45:C47" si="13">IF(AND(ABS(B9+B21)&gt;0.25,ABS(B9-B21)&gt;0.25),B9,0)</f>
        <v>-0.396011</v>
      </c>
      <c r="C45">
        <f t="shared" si="13"/>
        <v>-0.405835</v>
      </c>
      <c r="L45" s="20"/>
      <c r="M45" s="3"/>
      <c r="N45" s="4"/>
    </row>
    <row r="46" spans="1:16" x14ac:dyDescent="0.25">
      <c r="A46" s="20">
        <v>15</v>
      </c>
      <c r="B46">
        <f t="shared" si="13"/>
        <v>-0.55664800000000003</v>
      </c>
      <c r="C46">
        <f t="shared" si="13"/>
        <v>-0.59504100000000004</v>
      </c>
      <c r="L46" s="20"/>
      <c r="M46" s="3"/>
      <c r="N46" s="22"/>
    </row>
    <row r="47" spans="1:16" x14ac:dyDescent="0.25">
      <c r="A47" s="20">
        <v>20</v>
      </c>
      <c r="B47">
        <f t="shared" si="13"/>
        <v>-0.71977800000000003</v>
      </c>
      <c r="C47">
        <f t="shared" si="13"/>
        <v>-0.78172799999999998</v>
      </c>
      <c r="L47" s="20"/>
      <c r="M47" s="3"/>
      <c r="N47" s="22"/>
    </row>
    <row r="48" spans="1:16" x14ac:dyDescent="0.25">
      <c r="A48" s="20"/>
      <c r="L48" s="20"/>
      <c r="M48" s="3"/>
      <c r="N48" s="22"/>
    </row>
    <row r="49" spans="1:14" x14ac:dyDescent="0.25">
      <c r="A49" s="4" t="s">
        <v>84</v>
      </c>
      <c r="L49" s="20"/>
      <c r="M49" s="3"/>
      <c r="N49" s="22"/>
    </row>
    <row r="50" spans="1:14" x14ac:dyDescent="0.25">
      <c r="A50" s="20" t="s">
        <v>81</v>
      </c>
      <c r="B50">
        <f>(SUM(B27:B35)+SUM(E27:E35)+SUM(H27:H35))/(9*3)</f>
        <v>0.1111111111111111</v>
      </c>
      <c r="L50" s="20"/>
      <c r="M50" s="3"/>
      <c r="N50" s="22"/>
    </row>
    <row r="51" spans="1:14" x14ac:dyDescent="0.25">
      <c r="A51" s="20" t="s">
        <v>82</v>
      </c>
      <c r="B51">
        <f>(SUM(C27:C35)+SUM(F27:F35)+SUM(I27:I35))/(9*3)</f>
        <v>0.1111111111111111</v>
      </c>
      <c r="L51" s="20"/>
      <c r="M51" s="3"/>
      <c r="N51" s="22"/>
    </row>
    <row r="52" spans="1:14" x14ac:dyDescent="0.25">
      <c r="A52" s="20" t="s">
        <v>83</v>
      </c>
      <c r="B52">
        <f>(SUM(D27:D35)+SUM(G27:G35)+SUM(J27:J35))/(9*3)</f>
        <v>0</v>
      </c>
      <c r="L52" s="20"/>
      <c r="M52" s="3"/>
      <c r="N52" s="22"/>
    </row>
    <row r="53" spans="1:14" x14ac:dyDescent="0.25">
      <c r="A53" s="20"/>
      <c r="L53" s="20"/>
      <c r="M53" s="3"/>
      <c r="N53" s="22"/>
    </row>
    <row r="54" spans="1:14" x14ac:dyDescent="0.25">
      <c r="A54" s="20"/>
      <c r="L54" s="20"/>
      <c r="M54" s="3"/>
      <c r="N54" s="22"/>
    </row>
    <row r="55" spans="1:14" x14ac:dyDescent="0.25">
      <c r="A55" s="4" t="s">
        <v>85</v>
      </c>
      <c r="L55" s="20"/>
      <c r="M55" s="3"/>
      <c r="N55" s="22"/>
    </row>
    <row r="56" spans="1:14" x14ac:dyDescent="0.25">
      <c r="A56" s="20" t="s">
        <v>56</v>
      </c>
      <c r="B56">
        <f>(SUM(B27:B35)+SUM(C27:C35)+SUM(D27:D35))/(9*3)</f>
        <v>0.22222222222222221</v>
      </c>
      <c r="L56" s="20"/>
      <c r="M56" s="3"/>
      <c r="N56" s="22"/>
    </row>
    <row r="57" spans="1:14" x14ac:dyDescent="0.25">
      <c r="A57" s="20" t="s">
        <v>52</v>
      </c>
      <c r="B57">
        <f>(SUM(E27:E35)+SUM(F27:F35)+SUM(G27:G35))/(9*3)</f>
        <v>0</v>
      </c>
      <c r="L57" s="20"/>
      <c r="M57" s="3"/>
      <c r="N57" s="22"/>
    </row>
    <row r="58" spans="1:14" x14ac:dyDescent="0.25">
      <c r="A58" s="20" t="s">
        <v>49</v>
      </c>
      <c r="B58">
        <f>(SUM(H27:H35)+SUM(I27:I35)+SUM(J27:J35))/(9*3)</f>
        <v>0</v>
      </c>
      <c r="L58" s="20"/>
      <c r="M58" s="3"/>
      <c r="N58" s="22"/>
    </row>
    <row r="59" spans="1:14" x14ac:dyDescent="0.25">
      <c r="A59" s="20"/>
      <c r="L59" s="20"/>
      <c r="M59" s="3"/>
      <c r="N59" s="22"/>
    </row>
    <row r="60" spans="1:14" x14ac:dyDescent="0.25">
      <c r="A60" s="20"/>
      <c r="L60" s="20"/>
      <c r="M60" s="3"/>
      <c r="N60" s="22"/>
    </row>
    <row r="61" spans="1:14" x14ac:dyDescent="0.25">
      <c r="A61" s="20"/>
      <c r="L61" s="20"/>
      <c r="M61" s="3"/>
      <c r="N61" s="22"/>
    </row>
    <row r="62" spans="1:14" x14ac:dyDescent="0.25">
      <c r="A62" s="20"/>
      <c r="L62" s="20"/>
      <c r="M62" s="3"/>
      <c r="N62" s="22"/>
    </row>
    <row r="63" spans="1:14" x14ac:dyDescent="0.25">
      <c r="A63" s="20"/>
      <c r="N63" s="22"/>
    </row>
    <row r="64" spans="1:14" x14ac:dyDescent="0.25">
      <c r="N64" s="22"/>
    </row>
    <row r="65" spans="8:14" x14ac:dyDescent="0.25">
      <c r="N65" s="22"/>
    </row>
    <row r="66" spans="8:14" x14ac:dyDescent="0.25">
      <c r="N66" s="22"/>
    </row>
    <row r="67" spans="8:14" x14ac:dyDescent="0.25">
      <c r="N67" s="22"/>
    </row>
    <row r="68" spans="8:14" x14ac:dyDescent="0.25">
      <c r="N68" s="22"/>
    </row>
    <row r="69" spans="8:14" x14ac:dyDescent="0.25">
      <c r="N69" s="22"/>
    </row>
    <row r="73" spans="8:14" x14ac:dyDescent="0.25">
      <c r="H73" s="4"/>
      <c r="I73" s="4"/>
      <c r="J73" s="4"/>
      <c r="K73" s="4"/>
      <c r="L73" s="4"/>
      <c r="M73" s="4"/>
      <c r="N73" s="4"/>
    </row>
    <row r="74" spans="8:14" x14ac:dyDescent="0.25">
      <c r="N74" s="22"/>
    </row>
    <row r="75" spans="8:14" x14ac:dyDescent="0.25">
      <c r="N75" s="22"/>
    </row>
    <row r="76" spans="8:14" x14ac:dyDescent="0.25">
      <c r="N76" s="22"/>
    </row>
    <row r="77" spans="8:14" x14ac:dyDescent="0.25">
      <c r="N77" s="22"/>
    </row>
    <row r="78" spans="8:14" x14ac:dyDescent="0.25">
      <c r="N78" s="22"/>
    </row>
    <row r="79" spans="8:14" x14ac:dyDescent="0.25">
      <c r="N79" s="22"/>
    </row>
    <row r="80" spans="8:14" x14ac:dyDescent="0.25">
      <c r="N80" s="22"/>
    </row>
    <row r="81" spans="1:14" x14ac:dyDescent="0.25">
      <c r="N81" s="22"/>
    </row>
    <row r="84" spans="1:14" x14ac:dyDescent="0.25">
      <c r="A84" s="4"/>
    </row>
    <row r="85" spans="1:14" x14ac:dyDescent="0.25">
      <c r="A85" s="4"/>
      <c r="B85" s="20"/>
      <c r="C85" s="20"/>
      <c r="D85" s="20"/>
      <c r="E85" s="20"/>
      <c r="F85" s="20"/>
      <c r="G85" s="20"/>
      <c r="H85" s="20"/>
      <c r="I85" s="20"/>
      <c r="J85" s="20"/>
      <c r="K85" s="4"/>
      <c r="L85" s="4"/>
      <c r="M85" s="4"/>
      <c r="N85" s="4"/>
    </row>
    <row r="86" spans="1:14" x14ac:dyDescent="0.25">
      <c r="A86" s="4"/>
      <c r="N86" s="22"/>
    </row>
    <row r="87" spans="1:14" x14ac:dyDescent="0.25">
      <c r="A87" s="4"/>
      <c r="N87" s="22"/>
    </row>
    <row r="88" spans="1:14" x14ac:dyDescent="0.25">
      <c r="A88" s="4"/>
      <c r="N88" s="22"/>
    </row>
    <row r="89" spans="1:14" x14ac:dyDescent="0.25">
      <c r="A89" s="4"/>
      <c r="N89" s="22"/>
    </row>
    <row r="90" spans="1:14" x14ac:dyDescent="0.25">
      <c r="A90" s="4"/>
      <c r="N90" s="22"/>
    </row>
    <row r="91" spans="1:14" x14ac:dyDescent="0.25">
      <c r="A91" s="4"/>
      <c r="N91" s="22"/>
    </row>
    <row r="92" spans="1:14" x14ac:dyDescent="0.25">
      <c r="A92" s="4"/>
      <c r="N92" s="22"/>
    </row>
    <row r="93" spans="1:14" x14ac:dyDescent="0.25">
      <c r="A93" s="4"/>
      <c r="N93" s="22"/>
    </row>
    <row r="94" spans="1:14" x14ac:dyDescent="0.25">
      <c r="A94" s="4"/>
      <c r="N94" s="22"/>
    </row>
    <row r="96" spans="1:14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4" x14ac:dyDescent="0.25">
      <c r="A97" s="20"/>
    </row>
    <row r="98" spans="1:14" x14ac:dyDescent="0.25">
      <c r="A98" s="20"/>
      <c r="K98" s="4"/>
      <c r="L98" s="4"/>
      <c r="M98" s="4"/>
      <c r="N98" s="4"/>
    </row>
    <row r="99" spans="1:14" x14ac:dyDescent="0.25">
      <c r="A99" s="20"/>
      <c r="N99" s="22"/>
    </row>
    <row r="100" spans="1:14" x14ac:dyDescent="0.25">
      <c r="A100" s="20"/>
      <c r="N100" s="22"/>
    </row>
    <row r="101" spans="1:14" x14ac:dyDescent="0.25">
      <c r="A101" s="20"/>
      <c r="N101" s="22"/>
    </row>
    <row r="102" spans="1:14" x14ac:dyDescent="0.25">
      <c r="A102" s="20"/>
      <c r="N102" s="22"/>
    </row>
    <row r="103" spans="1:14" x14ac:dyDescent="0.25">
      <c r="A103" s="20"/>
      <c r="N103" s="22"/>
    </row>
    <row r="104" spans="1:14" x14ac:dyDescent="0.25">
      <c r="A104" s="20"/>
      <c r="N104" s="22"/>
    </row>
    <row r="105" spans="1:14" x14ac:dyDescent="0.25">
      <c r="A105" s="20"/>
      <c r="N105" s="22"/>
    </row>
    <row r="106" spans="1:14" x14ac:dyDescent="0.25">
      <c r="N106" s="22"/>
    </row>
    <row r="107" spans="1:14" x14ac:dyDescent="0.25">
      <c r="N107" s="22"/>
    </row>
    <row r="110" spans="1:14" x14ac:dyDescent="0.25">
      <c r="A110" s="4"/>
    </row>
    <row r="111" spans="1:14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23"/>
    </row>
    <row r="113" spans="1:14" x14ac:dyDescent="0.25">
      <c r="N113" s="22"/>
    </row>
    <row r="114" spans="1:14" x14ac:dyDescent="0.25">
      <c r="N114" s="22"/>
    </row>
    <row r="115" spans="1:14" x14ac:dyDescent="0.25">
      <c r="N115" s="22"/>
    </row>
    <row r="116" spans="1:14" x14ac:dyDescent="0.25">
      <c r="N116" s="22"/>
    </row>
    <row r="117" spans="1:14" x14ac:dyDescent="0.25">
      <c r="N117" s="22"/>
    </row>
    <row r="118" spans="1:14" x14ac:dyDescent="0.25">
      <c r="N118" s="22"/>
    </row>
    <row r="119" spans="1:14" x14ac:dyDescent="0.25">
      <c r="N119" s="22"/>
    </row>
    <row r="120" spans="1:14" x14ac:dyDescent="0.25">
      <c r="N120" s="22"/>
    </row>
    <row r="123" spans="1:14" x14ac:dyDescent="0.25">
      <c r="A123" s="4"/>
    </row>
    <row r="124" spans="1:14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x14ac:dyDescent="0.25">
      <c r="N125" s="22"/>
    </row>
    <row r="126" spans="1:14" x14ac:dyDescent="0.25">
      <c r="N126" s="22"/>
    </row>
    <row r="127" spans="1:14" x14ac:dyDescent="0.25">
      <c r="N127" s="22"/>
    </row>
    <row r="128" spans="1:14" x14ac:dyDescent="0.25">
      <c r="N128" s="22"/>
    </row>
    <row r="129" spans="14:14" x14ac:dyDescent="0.25">
      <c r="N129" s="22"/>
    </row>
    <row r="130" spans="14:14" x14ac:dyDescent="0.25">
      <c r="N130" s="22"/>
    </row>
    <row r="131" spans="14:14" x14ac:dyDescent="0.25">
      <c r="N131" s="22"/>
    </row>
    <row r="132" spans="14:14" x14ac:dyDescent="0.25">
      <c r="N132" s="22"/>
    </row>
    <row r="133" spans="14:14" x14ac:dyDescent="0.25">
      <c r="N133" s="22"/>
    </row>
  </sheetData>
  <conditionalFormatting sqref="B3">
    <cfRule type="cellIs" dxfId="1" priority="2" operator="greaterThan">
      <formula>0.25</formula>
    </cfRule>
  </conditionalFormatting>
  <conditionalFormatting sqref="B15:B23">
    <cfRule type="cellIs" dxfId="0" priority="1" operator="greaterThan">
      <formula>0.25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38"/>
  <sheetViews>
    <sheetView zoomScale="90" zoomScaleNormal="90" workbookViewId="0"/>
  </sheetViews>
  <sheetFormatPr defaultRowHeight="15" x14ac:dyDescent="0.25"/>
  <cols>
    <col min="1" max="1" width="13.28515625" customWidth="1"/>
    <col min="2" max="3" width="18.7109375" customWidth="1"/>
    <col min="4" max="4" width="20.5703125" customWidth="1"/>
    <col min="5" max="6" width="19" customWidth="1"/>
    <col min="7" max="7" width="20.85546875" customWidth="1"/>
    <col min="8" max="8" width="28.28515625" bestFit="1" customWidth="1"/>
    <col min="9" max="10" width="28.28515625" customWidth="1"/>
    <col min="11" max="13" width="26.7109375" bestFit="1" customWidth="1"/>
    <col min="14" max="15" width="26.7109375" customWidth="1"/>
    <col min="16" max="16" width="26.7109375" bestFit="1" customWidth="1"/>
    <col min="17" max="19" width="28.5703125" bestFit="1" customWidth="1"/>
  </cols>
  <sheetData>
    <row r="1" spans="1:19" x14ac:dyDescent="0.25">
      <c r="A1" s="4" t="s">
        <v>115</v>
      </c>
      <c r="B1" t="s">
        <v>97</v>
      </c>
      <c r="C1" t="s">
        <v>98</v>
      </c>
      <c r="D1" t="s">
        <v>99</v>
      </c>
      <c r="E1" t="s">
        <v>100</v>
      </c>
      <c r="F1" t="s">
        <v>101</v>
      </c>
      <c r="G1" t="s">
        <v>102</v>
      </c>
      <c r="H1" t="s">
        <v>103</v>
      </c>
      <c r="I1" t="s">
        <v>104</v>
      </c>
      <c r="J1" t="s">
        <v>105</v>
      </c>
      <c r="K1" t="s">
        <v>106</v>
      </c>
      <c r="L1" t="s">
        <v>107</v>
      </c>
      <c r="M1" t="s">
        <v>108</v>
      </c>
      <c r="N1" t="s">
        <v>109</v>
      </c>
      <c r="O1" t="s">
        <v>110</v>
      </c>
      <c r="P1" t="s">
        <v>111</v>
      </c>
      <c r="Q1" t="s">
        <v>112</v>
      </c>
      <c r="R1" t="s">
        <v>113</v>
      </c>
      <c r="S1" t="s">
        <v>114</v>
      </c>
    </row>
    <row r="2" spans="1:19" x14ac:dyDescent="0.25">
      <c r="A2">
        <v>-20</v>
      </c>
      <c r="B2">
        <f>'dP Results'!B3</f>
        <v>-8.3821000000000007E-2</v>
      </c>
      <c r="C2">
        <f>'dP Results'!B16</f>
        <v>-0.11076</v>
      </c>
      <c r="D2">
        <f>'dP Results'!B29</f>
        <v>-0.15462000000000001</v>
      </c>
      <c r="E2">
        <f>'dP Results'!B42</f>
        <v>-0.75050600000000001</v>
      </c>
      <c r="F2">
        <f>'dP Results'!B55</f>
        <v>-0.47423399999999999</v>
      </c>
      <c r="G2">
        <f>'dP Results'!B68</f>
        <v>-0.84600500000000001</v>
      </c>
      <c r="H2">
        <f>'dP Results'!B81</f>
        <v>-0.92805599999999999</v>
      </c>
      <c r="I2">
        <f>'dP Results'!B94</f>
        <v>-0.51081799999999999</v>
      </c>
      <c r="J2">
        <f>'dP Results'!B107</f>
        <v>-0.73660000000000003</v>
      </c>
      <c r="K2">
        <f>'dP Results'!C3</f>
        <v>0.59579199999999999</v>
      </c>
      <c r="L2">
        <f>'dP Results'!C16</f>
        <v>0.61814100000000005</v>
      </c>
      <c r="M2">
        <f>'dP Results'!C29</f>
        <v>0.60684300000000002</v>
      </c>
      <c r="N2">
        <f>'dP Results'!C42</f>
        <v>0.66926699999999995</v>
      </c>
      <c r="O2">
        <f>'dP Results'!C55</f>
        <v>1.0455110000000001</v>
      </c>
      <c r="P2">
        <f>'dP Results'!C68</f>
        <v>0.85763900000000004</v>
      </c>
      <c r="Q2">
        <f>'dP Results'!C81</f>
        <v>0.63968000000000003</v>
      </c>
      <c r="R2">
        <f>'dP Results'!C94</f>
        <v>0.91054999999999997</v>
      </c>
      <c r="S2">
        <f>'dP Results'!C107</f>
        <v>0.92133200000000004</v>
      </c>
    </row>
    <row r="3" spans="1:19" x14ac:dyDescent="0.25">
      <c r="A3">
        <v>-15</v>
      </c>
      <c r="B3">
        <f>'dP Results'!B4</f>
        <v>-0.163859</v>
      </c>
      <c r="C3">
        <f>'dP Results'!B17</f>
        <v>-0.21726799999999999</v>
      </c>
      <c r="D3">
        <f>'dP Results'!B30</f>
        <v>-0.22854099999999999</v>
      </c>
      <c r="E3">
        <f>'dP Results'!B43</f>
        <v>-0.83957000000000004</v>
      </c>
      <c r="F3">
        <f>'dP Results'!B56</f>
        <v>-0.59765900000000005</v>
      </c>
      <c r="G3">
        <f>'dP Results'!B69</f>
        <v>-0.85447600000000001</v>
      </c>
      <c r="H3">
        <f>'dP Results'!B82</f>
        <v>-0.96742799999999995</v>
      </c>
      <c r="I3">
        <f>'dP Results'!B95</f>
        <v>-0.60518700000000003</v>
      </c>
      <c r="J3">
        <f>'dP Results'!B108</f>
        <v>-0.79819399999999996</v>
      </c>
      <c r="K3">
        <f>'dP Results'!C4</f>
        <v>0.45893200000000001</v>
      </c>
      <c r="L3">
        <f>'dP Results'!C17</f>
        <v>0.49191699999999999</v>
      </c>
      <c r="M3">
        <f>'dP Results'!C30</f>
        <v>0.46929700000000002</v>
      </c>
      <c r="N3">
        <f>'dP Results'!C43</f>
        <v>0.52305100000000004</v>
      </c>
      <c r="O3">
        <f>'dP Results'!C56</f>
        <v>0.85914299999999999</v>
      </c>
      <c r="P3">
        <f>'dP Results'!C69</f>
        <v>0.51011399999999996</v>
      </c>
      <c r="Q3">
        <f>'dP Results'!C82</f>
        <v>0.41733500000000001</v>
      </c>
      <c r="R3">
        <f>'dP Results'!C95</f>
        <v>0.66322999999999999</v>
      </c>
      <c r="S3">
        <f>'dP Results'!C108</f>
        <v>0.50817299999999999</v>
      </c>
    </row>
    <row r="4" spans="1:19" x14ac:dyDescent="0.25">
      <c r="A4">
        <v>-10</v>
      </c>
      <c r="B4">
        <f>'dP Results'!B5</f>
        <v>-0.25182900000000003</v>
      </c>
      <c r="C4">
        <f>'dP Results'!B18</f>
        <v>-0.33486300000000002</v>
      </c>
      <c r="D4">
        <f>'dP Results'!B31</f>
        <v>-0.33177600000000002</v>
      </c>
      <c r="E4">
        <f>'dP Results'!B44</f>
        <v>-0.90159500000000004</v>
      </c>
      <c r="F4">
        <f>'dP Results'!B57</f>
        <v>-0.68841399999999997</v>
      </c>
      <c r="G4">
        <f>'dP Results'!B70</f>
        <v>-0.88540200000000002</v>
      </c>
      <c r="H4">
        <f>'dP Results'!B83</f>
        <v>-1.0080169999999999</v>
      </c>
      <c r="I4">
        <f>'dP Results'!B96</f>
        <v>-0.68121299999999996</v>
      </c>
      <c r="J4">
        <f>'dP Results'!B109</f>
        <v>-1.048735</v>
      </c>
      <c r="K4">
        <f>'dP Results'!C5</f>
        <v>0.32172200000000001</v>
      </c>
      <c r="L4">
        <f>'dP Results'!C18</f>
        <v>0.34868700000000002</v>
      </c>
      <c r="M4">
        <f>'dP Results'!C31</f>
        <v>0.33113599999999999</v>
      </c>
      <c r="N4">
        <f>'dP Results'!C44</f>
        <v>0.39360200000000001</v>
      </c>
      <c r="O4">
        <f>'dP Results'!C57</f>
        <v>0.67005999999999999</v>
      </c>
      <c r="P4">
        <f>'dP Results'!C70</f>
        <v>0.55549300000000001</v>
      </c>
      <c r="Q4">
        <f>'dP Results'!C83</f>
        <v>0.25712400000000002</v>
      </c>
      <c r="R4">
        <f>'dP Results'!C96</f>
        <v>0.41745599999999999</v>
      </c>
      <c r="S4">
        <f>'dP Results'!C109</f>
        <v>0.33652399999999999</v>
      </c>
    </row>
    <row r="5" spans="1:19" x14ac:dyDescent="0.25">
      <c r="A5">
        <v>-5</v>
      </c>
      <c r="B5">
        <f>'dP Results'!B6</f>
        <v>-0.32694299999999998</v>
      </c>
      <c r="C5">
        <f>'dP Results'!B19</f>
        <v>-0.41265000000000002</v>
      </c>
      <c r="D5">
        <f>'dP Results'!B32</f>
        <v>-0.41640500000000003</v>
      </c>
      <c r="E5">
        <f>'dP Results'!B45</f>
        <v>-0.94558900000000001</v>
      </c>
      <c r="F5">
        <f>'dP Results'!B58</f>
        <v>-0.74265099999999995</v>
      </c>
      <c r="G5">
        <f>'dP Results'!B71</f>
        <v>-1.021676</v>
      </c>
      <c r="H5">
        <f>'dP Results'!B84</f>
        <v>-1.0906039999999999</v>
      </c>
      <c r="I5">
        <f>'dP Results'!B97</f>
        <v>-0.73532900000000001</v>
      </c>
      <c r="J5">
        <f>'dP Results'!B110</f>
        <v>-1.0541860000000001</v>
      </c>
      <c r="K5">
        <f>'dP Results'!C6</f>
        <v>0.19742699999999999</v>
      </c>
      <c r="L5">
        <f>'dP Results'!C19</f>
        <v>0.20816599999999999</v>
      </c>
      <c r="M5">
        <f>'dP Results'!C32</f>
        <v>0.201818</v>
      </c>
      <c r="N5">
        <f>'dP Results'!C45</f>
        <v>0.29749799999999998</v>
      </c>
      <c r="O5">
        <f>'dP Results'!C58</f>
        <v>0.48124899999999998</v>
      </c>
      <c r="P5">
        <f>'dP Results'!C71</f>
        <v>0.369668</v>
      </c>
      <c r="Q5">
        <f>'dP Results'!C84</f>
        <v>0.432222</v>
      </c>
      <c r="R5">
        <f>'dP Results'!C97</f>
        <v>0.19541900000000001</v>
      </c>
      <c r="S5">
        <f>'dP Results'!C110</f>
        <v>7.7996999999999997E-2</v>
      </c>
    </row>
    <row r="6" spans="1:19" x14ac:dyDescent="0.25">
      <c r="A6">
        <v>0</v>
      </c>
      <c r="B6">
        <f>'dP Results'!B7</f>
        <v>-0.37075399999999997</v>
      </c>
      <c r="C6">
        <f>'dP Results'!B20</f>
        <v>-0.44882699999999998</v>
      </c>
      <c r="D6">
        <f>'dP Results'!B33</f>
        <v>-0.41426499999999999</v>
      </c>
      <c r="E6">
        <f>'dP Results'!B46</f>
        <v>-0.93915099999999996</v>
      </c>
      <c r="F6">
        <f>'dP Results'!B59</f>
        <v>-0.73624199999999995</v>
      </c>
      <c r="G6">
        <f>'dP Results'!B72</f>
        <v>-1.060503</v>
      </c>
      <c r="H6">
        <f>'dP Results'!B85</f>
        <v>-1.387902</v>
      </c>
      <c r="I6">
        <f>'dP Results'!B98</f>
        <v>-0.85076600000000002</v>
      </c>
      <c r="J6">
        <f>'dP Results'!B111</f>
        <v>-1.125399</v>
      </c>
      <c r="K6">
        <f>'dP Results'!C7</f>
        <v>9.8270999999999997E-2</v>
      </c>
      <c r="L6">
        <f>'dP Results'!C20</f>
        <v>0.120966</v>
      </c>
      <c r="M6">
        <f>'dP Results'!C33</f>
        <v>9.5201999999999995E-2</v>
      </c>
      <c r="N6">
        <f>'dP Results'!C46</f>
        <v>0.263768</v>
      </c>
      <c r="O6">
        <f>'dP Results'!C59</f>
        <v>0.29189399999999999</v>
      </c>
      <c r="P6">
        <f>'dP Results'!C72</f>
        <v>6.2606999999999996E-2</v>
      </c>
      <c r="Q6">
        <f>'dP Results'!C85</f>
        <v>0.384577</v>
      </c>
      <c r="R6">
        <f>'dP Results'!C98</f>
        <v>2.4723999999999999E-2</v>
      </c>
      <c r="S6">
        <f>'dP Results'!C111</f>
        <v>4.759E-2</v>
      </c>
    </row>
    <row r="7" spans="1:19" x14ac:dyDescent="0.25">
      <c r="A7">
        <v>5</v>
      </c>
      <c r="B7">
        <f>'dP Results'!B8</f>
        <v>-0.37744499999999997</v>
      </c>
      <c r="C7">
        <f>'dP Results'!B21</f>
        <v>-0.46697899999999998</v>
      </c>
      <c r="D7">
        <f>'dP Results'!B34</f>
        <v>-0.44923000000000002</v>
      </c>
      <c r="E7">
        <f>'dP Results'!B47</f>
        <v>-0.93359400000000003</v>
      </c>
      <c r="F7">
        <f>'dP Results'!B60</f>
        <v>-0.67225299999999999</v>
      </c>
      <c r="G7">
        <f>'dP Results'!B73</f>
        <v>-1.0882780000000001</v>
      </c>
      <c r="H7">
        <f>'dP Results'!B86</f>
        <v>-1.431578</v>
      </c>
      <c r="I7">
        <f>'dP Results'!B99</f>
        <v>-1.519544</v>
      </c>
      <c r="J7">
        <f>'dP Results'!B112</f>
        <v>-1.1763319999999999</v>
      </c>
      <c r="K7">
        <f>'dP Results'!C8</f>
        <v>6.7380000000000001E-3</v>
      </c>
      <c r="L7">
        <f>'dP Results'!C21</f>
        <v>2.5140000000000002E-3</v>
      </c>
      <c r="M7">
        <f>'dP Results'!C34</f>
        <v>-8.0273999999999998E-2</v>
      </c>
      <c r="N7">
        <f>'dP Results'!C47</f>
        <v>0.26711699999999999</v>
      </c>
      <c r="O7">
        <f>'dP Results'!C60</f>
        <v>8.0707000000000001E-2</v>
      </c>
      <c r="P7">
        <f>'dP Results'!C73</f>
        <v>-4.4977000000000003E-2</v>
      </c>
      <c r="Q7">
        <f>'dP Results'!C86</f>
        <v>7.6080000000000002E-3</v>
      </c>
      <c r="R7">
        <f>'dP Results'!C99</f>
        <v>0.34261599999999998</v>
      </c>
      <c r="S7">
        <f>'dP Results'!C112</f>
        <v>-0.10001599999999999</v>
      </c>
    </row>
    <row r="8" spans="1:19" x14ac:dyDescent="0.25">
      <c r="A8">
        <v>10</v>
      </c>
      <c r="B8">
        <f>'dP Results'!B9</f>
        <v>-0.70852499999999996</v>
      </c>
      <c r="C8">
        <f>'dP Results'!B22</f>
        <v>-0.66817400000000005</v>
      </c>
      <c r="D8">
        <f>'dP Results'!B35</f>
        <v>-0.67945199999999994</v>
      </c>
      <c r="E8">
        <f>'dP Results'!B48</f>
        <v>-1.406962</v>
      </c>
      <c r="F8">
        <f>'dP Results'!B61</f>
        <v>-1.10361</v>
      </c>
      <c r="G8">
        <f>'dP Results'!B74</f>
        <v>-1.750432</v>
      </c>
      <c r="H8">
        <f>'dP Results'!B87</f>
        <v>-1.9030629999999999</v>
      </c>
      <c r="I8">
        <f>'dP Results'!B100</f>
        <v>-1.3648100000000001</v>
      </c>
      <c r="J8">
        <f>'dP Results'!B113</f>
        <v>-1.8423909999999999</v>
      </c>
      <c r="K8">
        <f>'dP Results'!C9</f>
        <v>6.4106999999999997E-2</v>
      </c>
      <c r="L8">
        <f>'dP Results'!C22</f>
        <v>-0.119909</v>
      </c>
      <c r="M8">
        <f>'dP Results'!C35</f>
        <v>-0.24532599999999999</v>
      </c>
      <c r="N8">
        <f>'dP Results'!C48</f>
        <v>0.33538200000000001</v>
      </c>
      <c r="O8">
        <f>'dP Results'!C61</f>
        <v>0.13813500000000001</v>
      </c>
      <c r="P8">
        <f>'dP Results'!C74</f>
        <v>-3.1378999999999997E-2</v>
      </c>
      <c r="Q8">
        <f>'dP Results'!C87</f>
        <v>2.0400000000000001E-2</v>
      </c>
      <c r="R8">
        <f>'dP Results'!C100</f>
        <v>-0.58376799999999995</v>
      </c>
      <c r="S8">
        <f>'dP Results'!C113</f>
        <v>-0.237231</v>
      </c>
    </row>
    <row r="9" spans="1:19" x14ac:dyDescent="0.25">
      <c r="A9">
        <v>15</v>
      </c>
      <c r="B9">
        <f>'dP Results'!B10</f>
        <v>-0.97632099999999999</v>
      </c>
      <c r="C9">
        <f>'dP Results'!B23</f>
        <v>-0.86100100000000002</v>
      </c>
      <c r="D9">
        <f>'dP Results'!B36</f>
        <v>-0.92771700000000001</v>
      </c>
      <c r="E9">
        <f>'dP Results'!B49</f>
        <v>-1.859013</v>
      </c>
      <c r="F9">
        <f>'dP Results'!B62</f>
        <v>-1.561061</v>
      </c>
      <c r="G9">
        <f>'dP Results'!B75</f>
        <v>-2.2184659999999998</v>
      </c>
      <c r="H9">
        <f>'dP Results'!B88</f>
        <v>-2.471276</v>
      </c>
      <c r="I9">
        <f>'dP Results'!B101</f>
        <v>-1.7791170000000001</v>
      </c>
      <c r="J9">
        <f>'dP Results'!B114</f>
        <v>-2.5687739999999999</v>
      </c>
      <c r="K9">
        <f>'dP Results'!C10</f>
        <v>1.7420000000000001E-2</v>
      </c>
      <c r="L9">
        <f>'dP Results'!C23</f>
        <v>-0.25292199999999998</v>
      </c>
      <c r="M9">
        <f>'dP Results'!C36</f>
        <v>-0.407802</v>
      </c>
      <c r="N9">
        <f>'dP Results'!C49</f>
        <v>0.23300000000000001</v>
      </c>
      <c r="O9">
        <f>'dP Results'!C62</f>
        <v>0.22916300000000001</v>
      </c>
      <c r="P9">
        <f>'dP Results'!C75</f>
        <v>0.30347299999999999</v>
      </c>
      <c r="Q9">
        <f>'dP Results'!C88</f>
        <v>-0.36072799999999999</v>
      </c>
      <c r="R9">
        <f>'dP Results'!C101</f>
        <v>-0.92449599999999998</v>
      </c>
      <c r="S9">
        <f>'dP Results'!C114</f>
        <v>-0.40231600000000001</v>
      </c>
    </row>
    <row r="10" spans="1:19" x14ac:dyDescent="0.25">
      <c r="A10">
        <v>20</v>
      </c>
      <c r="B10">
        <f>'dP Results'!B11</f>
        <v>-1.2185950000000001</v>
      </c>
      <c r="C10">
        <f>'dP Results'!B24</f>
        <v>-1.088155</v>
      </c>
      <c r="D10">
        <f>'dP Results'!B37</f>
        <v>-1.1709609999999999</v>
      </c>
      <c r="E10">
        <f>'dP Results'!B50</f>
        <v>-2.2538770000000001</v>
      </c>
      <c r="F10">
        <f>'dP Results'!B63</f>
        <v>-1.975088</v>
      </c>
      <c r="G10">
        <f>'dP Results'!B76</f>
        <v>-2.7521429999999998</v>
      </c>
      <c r="H10">
        <f>'dP Results'!B89</f>
        <v>-2.9840900000000001</v>
      </c>
      <c r="I10">
        <f>'dP Results'!B102</f>
        <v>-2.1735180000000001</v>
      </c>
      <c r="J10">
        <f>'dP Results'!B115</f>
        <v>-3.2779590000000001</v>
      </c>
      <c r="K10">
        <f>'dP Results'!C11</f>
        <v>-8.3888000000000004E-2</v>
      </c>
      <c r="L10">
        <f>'dP Results'!C24</f>
        <v>-0.40017799999999998</v>
      </c>
      <c r="M10">
        <f>'dP Results'!C37</f>
        <v>-0.56827300000000003</v>
      </c>
      <c r="N10">
        <f>'dP Results'!C50</f>
        <v>0.197601</v>
      </c>
      <c r="O10">
        <f>'dP Results'!C63</f>
        <v>0.31598199999999999</v>
      </c>
      <c r="P10">
        <f>'dP Results'!C76</f>
        <v>0.28517300000000001</v>
      </c>
      <c r="Q10">
        <f>'dP Results'!C89</f>
        <v>-0.53807499999999997</v>
      </c>
      <c r="R10">
        <f>'dP Results'!C102</f>
        <v>-1.2586040000000001</v>
      </c>
      <c r="S10">
        <f>'dP Results'!C115</f>
        <v>-0.60341800000000001</v>
      </c>
    </row>
    <row r="12" spans="1:19" x14ac:dyDescent="0.25">
      <c r="A12" s="4" t="s">
        <v>115</v>
      </c>
      <c r="B12" t="s">
        <v>121</v>
      </c>
      <c r="C12" t="s">
        <v>131</v>
      </c>
      <c r="D12" t="s">
        <v>122</v>
      </c>
      <c r="E12" t="s">
        <v>123</v>
      </c>
      <c r="F12" t="s">
        <v>124</v>
      </c>
      <c r="G12" t="s">
        <v>125</v>
      </c>
    </row>
    <row r="13" spans="1:19" x14ac:dyDescent="0.25">
      <c r="A13">
        <v>-20</v>
      </c>
      <c r="B13">
        <f>SUM(B2:D2)</f>
        <v>-0.34920099999999998</v>
      </c>
      <c r="C13">
        <f>SUM(E2:G2)</f>
        <v>-2.0707450000000001</v>
      </c>
      <c r="D13">
        <f>SUM(H2:J2)</f>
        <v>-2.1754739999999999</v>
      </c>
      <c r="E13">
        <f>SUM(K2:M2)</f>
        <v>1.820776</v>
      </c>
      <c r="F13">
        <f>SUM(N2:P2)</f>
        <v>2.5724169999999997</v>
      </c>
      <c r="G13">
        <f>SUM(Q2:S2)</f>
        <v>2.471562</v>
      </c>
    </row>
    <row r="14" spans="1:19" x14ac:dyDescent="0.25">
      <c r="A14">
        <v>-15</v>
      </c>
      <c r="B14">
        <f>SUM(B3:D3)</f>
        <v>-0.60966799999999999</v>
      </c>
      <c r="C14">
        <f t="shared" ref="C14:C21" si="0">SUM(E3:G3)</f>
        <v>-2.2917050000000003</v>
      </c>
      <c r="D14">
        <f t="shared" ref="D14:D21" si="1">SUM(H3:J3)</f>
        <v>-2.3708089999999999</v>
      </c>
      <c r="E14">
        <f t="shared" ref="E14:E21" si="2">SUM(K3:M3)</f>
        <v>1.4201460000000001</v>
      </c>
      <c r="F14">
        <f t="shared" ref="F14:F21" si="3">SUM(N3:P3)</f>
        <v>1.8923080000000001</v>
      </c>
      <c r="G14">
        <f t="shared" ref="G14:G21" si="4">SUM(Q3:S3)</f>
        <v>1.588738</v>
      </c>
    </row>
    <row r="15" spans="1:19" x14ac:dyDescent="0.25">
      <c r="A15">
        <v>-10</v>
      </c>
      <c r="B15">
        <f t="shared" ref="B15:B21" si="5">SUM(B4:D4)</f>
        <v>-0.91846800000000006</v>
      </c>
      <c r="C15">
        <f t="shared" si="0"/>
        <v>-2.4754110000000003</v>
      </c>
      <c r="D15">
        <f t="shared" si="1"/>
        <v>-2.737965</v>
      </c>
      <c r="E15">
        <f t="shared" si="2"/>
        <v>1.0015450000000001</v>
      </c>
      <c r="F15">
        <f t="shared" si="3"/>
        <v>1.6191549999999999</v>
      </c>
      <c r="G15">
        <f t="shared" si="4"/>
        <v>1.011104</v>
      </c>
    </row>
    <row r="16" spans="1:19" x14ac:dyDescent="0.25">
      <c r="A16">
        <v>-5</v>
      </c>
      <c r="B16">
        <f t="shared" si="5"/>
        <v>-1.1559979999999999</v>
      </c>
      <c r="C16">
        <f t="shared" si="0"/>
        <v>-2.7099159999999998</v>
      </c>
      <c r="D16">
        <f t="shared" si="1"/>
        <v>-2.8801190000000001</v>
      </c>
      <c r="E16">
        <f t="shared" si="2"/>
        <v>0.60741099999999992</v>
      </c>
      <c r="F16">
        <f t="shared" si="3"/>
        <v>1.148415</v>
      </c>
      <c r="G16">
        <f t="shared" si="4"/>
        <v>0.70563799999999999</v>
      </c>
    </row>
    <row r="17" spans="1:7" x14ac:dyDescent="0.25">
      <c r="A17">
        <v>0</v>
      </c>
      <c r="B17">
        <f t="shared" si="5"/>
        <v>-1.2338459999999998</v>
      </c>
      <c r="C17">
        <f t="shared" si="0"/>
        <v>-2.7358959999999999</v>
      </c>
      <c r="D17">
        <f t="shared" si="1"/>
        <v>-3.3640670000000004</v>
      </c>
      <c r="E17">
        <f t="shared" si="2"/>
        <v>0.31443900000000002</v>
      </c>
      <c r="F17">
        <f t="shared" si="3"/>
        <v>0.61826899999999996</v>
      </c>
      <c r="G17">
        <f t="shared" si="4"/>
        <v>0.45689100000000005</v>
      </c>
    </row>
    <row r="18" spans="1:7" x14ac:dyDescent="0.25">
      <c r="A18">
        <v>5</v>
      </c>
      <c r="B18">
        <f t="shared" si="5"/>
        <v>-1.2936540000000001</v>
      </c>
      <c r="C18">
        <f t="shared" si="0"/>
        <v>-2.6941250000000001</v>
      </c>
      <c r="D18">
        <f t="shared" si="1"/>
        <v>-4.1274540000000002</v>
      </c>
      <c r="E18">
        <f t="shared" si="2"/>
        <v>-7.1022000000000002E-2</v>
      </c>
      <c r="F18">
        <f t="shared" si="3"/>
        <v>0.30284700000000003</v>
      </c>
      <c r="G18">
        <f t="shared" si="4"/>
        <v>0.25020799999999999</v>
      </c>
    </row>
    <row r="19" spans="1:7" x14ac:dyDescent="0.25">
      <c r="A19">
        <v>10</v>
      </c>
      <c r="B19">
        <f t="shared" si="5"/>
        <v>-2.0561509999999998</v>
      </c>
      <c r="C19">
        <f t="shared" si="0"/>
        <v>-4.2610039999999998</v>
      </c>
      <c r="D19">
        <f t="shared" si="1"/>
        <v>-5.1102639999999999</v>
      </c>
      <c r="E19">
        <f t="shared" si="2"/>
        <v>-0.30112800000000001</v>
      </c>
      <c r="F19">
        <f t="shared" si="3"/>
        <v>0.44213800000000003</v>
      </c>
      <c r="G19">
        <f t="shared" si="4"/>
        <v>-0.80059899999999995</v>
      </c>
    </row>
    <row r="20" spans="1:7" x14ac:dyDescent="0.25">
      <c r="A20">
        <v>15</v>
      </c>
      <c r="B20">
        <f t="shared" si="5"/>
        <v>-2.7650389999999998</v>
      </c>
      <c r="C20">
        <f t="shared" si="0"/>
        <v>-5.6385399999999999</v>
      </c>
      <c r="D20">
        <f t="shared" si="1"/>
        <v>-6.8191670000000002</v>
      </c>
      <c r="E20">
        <f t="shared" si="2"/>
        <v>-0.64330399999999999</v>
      </c>
      <c r="F20">
        <f t="shared" si="3"/>
        <v>0.76563599999999998</v>
      </c>
      <c r="G20">
        <f t="shared" si="4"/>
        <v>-1.6875399999999998</v>
      </c>
    </row>
    <row r="21" spans="1:7" x14ac:dyDescent="0.25">
      <c r="A21">
        <v>20</v>
      </c>
      <c r="B21">
        <f t="shared" si="5"/>
        <v>-3.4777110000000002</v>
      </c>
      <c r="C21">
        <f t="shared" si="0"/>
        <v>-6.9811080000000008</v>
      </c>
      <c r="D21">
        <f t="shared" si="1"/>
        <v>-8.4355669999999989</v>
      </c>
      <c r="E21">
        <f t="shared" si="2"/>
        <v>-1.0523389999999999</v>
      </c>
      <c r="F21">
        <f t="shared" si="3"/>
        <v>0.79875600000000002</v>
      </c>
      <c r="G21">
        <f t="shared" si="4"/>
        <v>-2.4000970000000001</v>
      </c>
    </row>
    <row r="25" spans="1:7" x14ac:dyDescent="0.25">
      <c r="A25" t="s">
        <v>116</v>
      </c>
      <c r="B25">
        <f>MAX(B2:S10)</f>
        <v>1.0455110000000001</v>
      </c>
    </row>
    <row r="26" spans="1:7" x14ac:dyDescent="0.25">
      <c r="A26" t="s">
        <v>117</v>
      </c>
      <c r="B26">
        <f>MIN(B2:S10)</f>
        <v>-3.2779590000000001</v>
      </c>
    </row>
    <row r="28" spans="1:7" x14ac:dyDescent="0.25">
      <c r="A28" s="26" t="s">
        <v>86</v>
      </c>
      <c r="B28" t="s">
        <v>126</v>
      </c>
      <c r="C28" t="s">
        <v>132</v>
      </c>
      <c r="D28" t="s">
        <v>127</v>
      </c>
      <c r="E28" t="s">
        <v>128</v>
      </c>
      <c r="F28" t="s">
        <v>129</v>
      </c>
      <c r="G28" t="s">
        <v>130</v>
      </c>
    </row>
    <row r="29" spans="1:7" x14ac:dyDescent="0.25">
      <c r="A29" s="5">
        <v>-20</v>
      </c>
      <c r="B29">
        <v>-0.34920099999999998</v>
      </c>
      <c r="C29">
        <v>-2.0707450000000001</v>
      </c>
      <c r="D29">
        <v>-2.1754739999999999</v>
      </c>
      <c r="E29">
        <v>1.820776</v>
      </c>
      <c r="F29">
        <v>2.5724169999999997</v>
      </c>
      <c r="G29">
        <v>2.471562</v>
      </c>
    </row>
    <row r="30" spans="1:7" x14ac:dyDescent="0.25">
      <c r="A30" s="5">
        <v>-15</v>
      </c>
      <c r="B30">
        <v>-0.60966799999999999</v>
      </c>
      <c r="C30">
        <v>-2.2917050000000003</v>
      </c>
      <c r="D30">
        <v>-2.3708089999999999</v>
      </c>
      <c r="E30">
        <v>1.4201460000000001</v>
      </c>
      <c r="F30">
        <v>1.8923080000000001</v>
      </c>
      <c r="G30">
        <v>1.588738</v>
      </c>
    </row>
    <row r="31" spans="1:7" x14ac:dyDescent="0.25">
      <c r="A31" s="5">
        <v>-10</v>
      </c>
      <c r="B31">
        <v>-0.91846800000000006</v>
      </c>
      <c r="C31">
        <v>-2.4754110000000003</v>
      </c>
      <c r="D31">
        <v>-2.737965</v>
      </c>
      <c r="E31">
        <v>1.0015450000000001</v>
      </c>
      <c r="F31">
        <v>1.6191549999999999</v>
      </c>
      <c r="G31">
        <v>1.011104</v>
      </c>
    </row>
    <row r="32" spans="1:7" x14ac:dyDescent="0.25">
      <c r="A32" s="5">
        <v>-5</v>
      </c>
      <c r="B32">
        <v>-1.1559979999999999</v>
      </c>
      <c r="C32">
        <v>-2.7099159999999998</v>
      </c>
      <c r="D32">
        <v>-2.8801190000000001</v>
      </c>
      <c r="E32">
        <v>0.60741099999999992</v>
      </c>
      <c r="F32">
        <v>1.148415</v>
      </c>
      <c r="G32">
        <v>0.70563799999999999</v>
      </c>
    </row>
    <row r="33" spans="1:7" x14ac:dyDescent="0.25">
      <c r="A33" s="5">
        <v>0</v>
      </c>
      <c r="B33">
        <v>-1.2338459999999998</v>
      </c>
      <c r="C33">
        <v>-2.7358959999999999</v>
      </c>
      <c r="D33">
        <v>-3.3640670000000004</v>
      </c>
      <c r="E33">
        <v>0.31443900000000002</v>
      </c>
      <c r="F33">
        <v>0.61826899999999996</v>
      </c>
      <c r="G33">
        <v>0.45689100000000005</v>
      </c>
    </row>
    <row r="34" spans="1:7" x14ac:dyDescent="0.25">
      <c r="A34" s="5">
        <v>5</v>
      </c>
      <c r="B34">
        <v>-1.2936540000000001</v>
      </c>
      <c r="C34">
        <v>-2.6941250000000001</v>
      </c>
      <c r="D34">
        <v>-4.1274540000000002</v>
      </c>
      <c r="E34">
        <v>-7.1022000000000002E-2</v>
      </c>
      <c r="F34">
        <v>0.30284700000000003</v>
      </c>
      <c r="G34">
        <v>0.25020799999999999</v>
      </c>
    </row>
    <row r="35" spans="1:7" x14ac:dyDescent="0.25">
      <c r="A35" s="5">
        <v>10</v>
      </c>
      <c r="B35">
        <v>-2.0561509999999998</v>
      </c>
      <c r="C35">
        <v>-4.2610039999999998</v>
      </c>
      <c r="D35">
        <v>-5.1102639999999999</v>
      </c>
      <c r="E35">
        <v>-0.30112800000000001</v>
      </c>
      <c r="F35">
        <v>0.44213800000000003</v>
      </c>
      <c r="G35">
        <v>-0.80059899999999995</v>
      </c>
    </row>
    <row r="36" spans="1:7" x14ac:dyDescent="0.25">
      <c r="A36" s="5">
        <v>15</v>
      </c>
      <c r="B36">
        <v>-2.7650389999999998</v>
      </c>
      <c r="C36">
        <v>-5.6385399999999999</v>
      </c>
      <c r="D36">
        <v>-6.8191670000000002</v>
      </c>
      <c r="E36">
        <v>-0.64330399999999999</v>
      </c>
      <c r="F36">
        <v>0.76563599999999998</v>
      </c>
      <c r="G36">
        <v>-1.6875399999999998</v>
      </c>
    </row>
    <row r="37" spans="1:7" x14ac:dyDescent="0.25">
      <c r="A37" s="5">
        <v>20</v>
      </c>
      <c r="B37">
        <v>-3.4777110000000002</v>
      </c>
      <c r="C37">
        <v>-6.9811080000000008</v>
      </c>
      <c r="D37">
        <v>-8.4355669999999989</v>
      </c>
      <c r="E37">
        <v>-1.0523389999999999</v>
      </c>
      <c r="F37">
        <v>0.79875600000000002</v>
      </c>
      <c r="G37">
        <v>-2.4000970000000001</v>
      </c>
    </row>
    <row r="38" spans="1:7" x14ac:dyDescent="0.25">
      <c r="A38" s="5" t="s">
        <v>87</v>
      </c>
      <c r="B38">
        <v>-13.859735999999998</v>
      </c>
      <c r="C38">
        <v>-31.858449999999998</v>
      </c>
      <c r="D38">
        <v>-38.020886000000004</v>
      </c>
      <c r="E38">
        <v>3.0965240000000005</v>
      </c>
      <c r="F38">
        <v>10.159941</v>
      </c>
      <c r="G38">
        <v>1.5959049999999992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76"/>
  <sheetViews>
    <sheetView zoomScale="110" zoomScaleNormal="110" zoomScaleSheetLayoutView="50" workbookViewId="0"/>
  </sheetViews>
  <sheetFormatPr defaultRowHeight="15" x14ac:dyDescent="0.25"/>
  <cols>
    <col min="1" max="1" width="17.85546875" customWidth="1"/>
    <col min="2" max="2" width="35.85546875" bestFit="1" customWidth="1"/>
    <col min="3" max="4" width="36.28515625" bestFit="1" customWidth="1"/>
    <col min="5" max="5" width="35.85546875" bestFit="1" customWidth="1"/>
    <col min="6" max="7" width="17.85546875" customWidth="1"/>
    <col min="8" max="9" width="36.28515625" customWidth="1"/>
    <col min="10" max="10" width="38.85546875" customWidth="1"/>
  </cols>
  <sheetData>
    <row r="1" spans="1:10" x14ac:dyDescent="0.25">
      <c r="A1" s="4" t="s">
        <v>119</v>
      </c>
      <c r="F1" s="26" t="s">
        <v>86</v>
      </c>
      <c r="G1" t="s">
        <v>88</v>
      </c>
      <c r="H1" t="s">
        <v>89</v>
      </c>
      <c r="I1" t="s">
        <v>90</v>
      </c>
      <c r="J1" s="21"/>
    </row>
    <row r="2" spans="1:10" x14ac:dyDescent="0.25">
      <c r="A2" s="4" t="s">
        <v>41</v>
      </c>
      <c r="B2" s="4" t="s">
        <v>66</v>
      </c>
      <c r="C2" s="4" t="s">
        <v>67</v>
      </c>
      <c r="D2" s="4" t="s">
        <v>68</v>
      </c>
      <c r="F2" s="5">
        <v>-20</v>
      </c>
      <c r="G2">
        <v>0.19262499999999999</v>
      </c>
      <c r="H2">
        <v>0.19149099999999999</v>
      </c>
      <c r="I2">
        <v>0.171982</v>
      </c>
    </row>
    <row r="3" spans="1:10" x14ac:dyDescent="0.25">
      <c r="A3" s="20">
        <v>-20</v>
      </c>
      <c r="B3">
        <f>'Effective Power Change'!B3</f>
        <v>0.19262499999999999</v>
      </c>
      <c r="C3">
        <f>'Effective Power Change'!C3</f>
        <v>0.19149099999999999</v>
      </c>
      <c r="D3">
        <f>'Effective Power Change'!D3</f>
        <v>0.171982</v>
      </c>
      <c r="F3" s="5">
        <v>-15</v>
      </c>
      <c r="G3">
        <v>6.5608E-2</v>
      </c>
      <c r="H3">
        <v>6.8234000000000003E-2</v>
      </c>
      <c r="I3">
        <v>4.7683999999999997E-2</v>
      </c>
    </row>
    <row r="4" spans="1:10" x14ac:dyDescent="0.25">
      <c r="A4" s="20">
        <v>-15</v>
      </c>
      <c r="B4">
        <f>'Effective Power Change'!B4</f>
        <v>6.5608E-2</v>
      </c>
      <c r="C4">
        <f>'Effective Power Change'!C4</f>
        <v>6.8234000000000003E-2</v>
      </c>
      <c r="D4">
        <f>'Effective Power Change'!D4</f>
        <v>4.7683999999999997E-2</v>
      </c>
      <c r="F4" s="5">
        <v>-10</v>
      </c>
      <c r="G4">
        <v>-4.5109999999999997E-2</v>
      </c>
      <c r="H4">
        <v>-5.3984999999999998E-2</v>
      </c>
      <c r="I4">
        <v>-6.2811000000000006E-2</v>
      </c>
    </row>
    <row r="5" spans="1:10" x14ac:dyDescent="0.25">
      <c r="A5" s="20">
        <v>-10</v>
      </c>
      <c r="B5">
        <f>'Effective Power Change'!B5</f>
        <v>-4.5109999999999997E-2</v>
      </c>
      <c r="C5">
        <f>'Effective Power Change'!C5</f>
        <v>-5.3984999999999998E-2</v>
      </c>
      <c r="D5">
        <f>'Effective Power Change'!D5</f>
        <v>-6.2811000000000006E-2</v>
      </c>
      <c r="F5" s="5">
        <v>-5</v>
      </c>
      <c r="G5">
        <v>-0.13303000000000001</v>
      </c>
      <c r="H5">
        <v>-0.14574899999999999</v>
      </c>
      <c r="I5">
        <v>-0.15281800000000001</v>
      </c>
    </row>
    <row r="6" spans="1:10" x14ac:dyDescent="0.25">
      <c r="A6" s="20">
        <v>-5</v>
      </c>
      <c r="B6">
        <f>'Effective Power Change'!B6</f>
        <v>-0.13303000000000001</v>
      </c>
      <c r="C6">
        <f>'Effective Power Change'!C6</f>
        <v>-0.14574899999999999</v>
      </c>
      <c r="D6">
        <f>'Effective Power Change'!D6</f>
        <v>-0.15281800000000001</v>
      </c>
      <c r="F6" s="5">
        <v>0</v>
      </c>
      <c r="G6">
        <v>-0.19219900000000001</v>
      </c>
      <c r="H6">
        <v>-0.19640199999999999</v>
      </c>
      <c r="I6">
        <v>-0.16938800000000001</v>
      </c>
    </row>
    <row r="7" spans="1:10" x14ac:dyDescent="0.25">
      <c r="A7" s="20">
        <v>0</v>
      </c>
      <c r="B7">
        <f>'Effective Power Change'!B7</f>
        <v>-0.19219900000000001</v>
      </c>
      <c r="C7">
        <f>'Effective Power Change'!C7</f>
        <v>-0.19640199999999999</v>
      </c>
      <c r="D7">
        <f>'Effective Power Change'!D7</f>
        <v>-0.16938800000000001</v>
      </c>
      <c r="F7" s="5">
        <v>5</v>
      </c>
      <c r="G7">
        <v>-0.22401399999999999</v>
      </c>
      <c r="H7">
        <v>-0.23239899999999999</v>
      </c>
      <c r="I7">
        <v>-0.26018599999999997</v>
      </c>
    </row>
    <row r="8" spans="1:10" x14ac:dyDescent="0.25">
      <c r="A8" s="20">
        <v>5</v>
      </c>
      <c r="B8">
        <f>'Effective Power Change'!B8</f>
        <v>-0.22401399999999999</v>
      </c>
      <c r="C8">
        <f>'Effective Power Change'!C8</f>
        <v>-0.23239899999999999</v>
      </c>
      <c r="D8">
        <f>'Effective Power Change'!D8</f>
        <v>-0.26018599999999997</v>
      </c>
      <c r="F8" s="5">
        <v>10</v>
      </c>
      <c r="G8">
        <v>-0.396011</v>
      </c>
      <c r="H8">
        <v>-0.405835</v>
      </c>
      <c r="I8">
        <v>-0.45238299999999998</v>
      </c>
    </row>
    <row r="9" spans="1:10" x14ac:dyDescent="0.25">
      <c r="A9" s="20">
        <v>10</v>
      </c>
      <c r="B9">
        <f>'Effective Power Change'!B9</f>
        <v>-0.396011</v>
      </c>
      <c r="C9">
        <f>'Effective Power Change'!C9</f>
        <v>-0.405835</v>
      </c>
      <c r="D9">
        <f>'Effective Power Change'!D9</f>
        <v>-0.45238299999999998</v>
      </c>
      <c r="F9" s="5">
        <v>15</v>
      </c>
      <c r="G9">
        <v>-0.55664800000000003</v>
      </c>
      <c r="H9">
        <v>-0.59504100000000004</v>
      </c>
      <c r="I9">
        <v>-0.65873199999999998</v>
      </c>
    </row>
    <row r="10" spans="1:10" x14ac:dyDescent="0.25">
      <c r="A10" s="20">
        <v>15</v>
      </c>
      <c r="B10">
        <f>'Effective Power Change'!B10</f>
        <v>-0.55664800000000003</v>
      </c>
      <c r="C10">
        <f>'Effective Power Change'!C10</f>
        <v>-0.59504100000000004</v>
      </c>
      <c r="D10">
        <f>'Effective Power Change'!D10</f>
        <v>-0.65873199999999998</v>
      </c>
      <c r="F10" s="5">
        <v>20</v>
      </c>
      <c r="G10">
        <v>-0.71977800000000003</v>
      </c>
      <c r="H10">
        <v>-0.78172799999999998</v>
      </c>
      <c r="I10">
        <v>-0.85381300000000004</v>
      </c>
    </row>
    <row r="11" spans="1:10" x14ac:dyDescent="0.25">
      <c r="A11" s="20">
        <v>20</v>
      </c>
      <c r="B11">
        <f>'Effective Power Change'!B11</f>
        <v>-0.71977800000000003</v>
      </c>
      <c r="C11">
        <f>'Effective Power Change'!C11</f>
        <v>-0.78172799999999998</v>
      </c>
      <c r="D11">
        <f>'Effective Power Change'!D11</f>
        <v>-0.85381300000000004</v>
      </c>
      <c r="F11" s="5" t="s">
        <v>87</v>
      </c>
      <c r="G11">
        <v>-2.0085569999999997</v>
      </c>
      <c r="H11">
        <v>-2.1514139999999999</v>
      </c>
      <c r="I11">
        <v>-2.3904650000000003</v>
      </c>
    </row>
    <row r="14" spans="1:10" x14ac:dyDescent="0.25">
      <c r="A14" s="4" t="s">
        <v>119</v>
      </c>
    </row>
    <row r="15" spans="1:10" x14ac:dyDescent="0.25">
      <c r="A15" s="4" t="s">
        <v>41</v>
      </c>
      <c r="B15" s="4" t="s">
        <v>69</v>
      </c>
      <c r="C15" s="4" t="s">
        <v>70</v>
      </c>
      <c r="D15" s="4" t="s">
        <v>71</v>
      </c>
      <c r="F15" s="26" t="s">
        <v>86</v>
      </c>
      <c r="G15" t="s">
        <v>91</v>
      </c>
      <c r="H15" t="s">
        <v>92</v>
      </c>
      <c r="I15" t="s">
        <v>93</v>
      </c>
    </row>
    <row r="16" spans="1:10" x14ac:dyDescent="0.25">
      <c r="A16" s="20">
        <v>-20</v>
      </c>
      <c r="B16">
        <f>'Effective Power Change'!E3</f>
        <v>9.6131999999999995E-2</v>
      </c>
      <c r="C16">
        <f>'Effective Power Change'!F3</f>
        <v>0.245396</v>
      </c>
      <c r="D16">
        <f>'Effective Power Change'!G3</f>
        <v>0.16722200000000001</v>
      </c>
      <c r="F16" s="5">
        <v>-20</v>
      </c>
      <c r="G16">
        <v>9.6131999999999995E-2</v>
      </c>
      <c r="H16">
        <v>0.245396</v>
      </c>
      <c r="I16">
        <v>0.16722200000000001</v>
      </c>
    </row>
    <row r="17" spans="1:9" x14ac:dyDescent="0.25">
      <c r="A17" s="20">
        <v>-15</v>
      </c>
      <c r="B17">
        <f>'Effective Power Change'!E4</f>
        <v>-3.2607999999999998E-2</v>
      </c>
      <c r="C17">
        <f>'Effective Power Change'!F4</f>
        <v>9.7167000000000003E-2</v>
      </c>
      <c r="D17">
        <f>'Effective Power Change'!G4</f>
        <v>-2.036E-2</v>
      </c>
      <c r="F17" s="5">
        <v>-15</v>
      </c>
      <c r="G17">
        <v>-3.2607999999999998E-2</v>
      </c>
      <c r="H17">
        <v>9.7167000000000003E-2</v>
      </c>
      <c r="I17">
        <v>-2.036E-2</v>
      </c>
    </row>
    <row r="18" spans="1:9" x14ac:dyDescent="0.25">
      <c r="A18" s="20">
        <v>-10</v>
      </c>
      <c r="B18">
        <f>'Effective Power Change'!E5</f>
        <v>-0.14064099999999999</v>
      </c>
      <c r="C18">
        <f>'Effective Power Change'!F5</f>
        <v>-3.4735000000000002E-2</v>
      </c>
      <c r="D18">
        <f>'Effective Power Change'!G5</f>
        <v>-8.3847000000000005E-2</v>
      </c>
      <c r="F18" s="5">
        <v>-10</v>
      </c>
      <c r="G18">
        <v>-0.14064099999999999</v>
      </c>
      <c r="H18">
        <v>-3.4735000000000002E-2</v>
      </c>
      <c r="I18">
        <v>-8.3847000000000005E-2</v>
      </c>
    </row>
    <row r="19" spans="1:9" x14ac:dyDescent="0.25">
      <c r="A19" s="20">
        <v>-5</v>
      </c>
      <c r="B19">
        <f>'Effective Power Change'!E6</f>
        <v>-0.22381999999999999</v>
      </c>
      <c r="C19">
        <f>'Effective Power Change'!F6</f>
        <v>-0.14299000000000001</v>
      </c>
      <c r="D19">
        <f>'Effective Power Change'!G6</f>
        <v>-0.189224</v>
      </c>
      <c r="F19" s="5">
        <v>-5</v>
      </c>
      <c r="G19">
        <v>-0.22381999999999999</v>
      </c>
      <c r="H19">
        <v>-0.14299000000000001</v>
      </c>
      <c r="I19">
        <v>-0.189224</v>
      </c>
    </row>
    <row r="20" spans="1:9" x14ac:dyDescent="0.25">
      <c r="A20" s="20">
        <v>0</v>
      </c>
      <c r="B20">
        <f>'Effective Power Change'!E7</f>
        <v>-0.27066000000000001</v>
      </c>
      <c r="C20">
        <f>'Effective Power Change'!F7</f>
        <v>-0.22134899999999999</v>
      </c>
      <c r="D20">
        <f>'Effective Power Change'!G7</f>
        <v>-0.31524400000000002</v>
      </c>
      <c r="F20" s="5">
        <v>0</v>
      </c>
      <c r="G20">
        <v>-0.27066000000000001</v>
      </c>
      <c r="H20">
        <v>-0.22134899999999999</v>
      </c>
      <c r="I20">
        <v>-0.31524400000000002</v>
      </c>
    </row>
    <row r="21" spans="1:9" x14ac:dyDescent="0.25">
      <c r="A21" s="20">
        <v>5</v>
      </c>
      <c r="B21">
        <f>'Effective Power Change'!E8</f>
        <v>-0.28909499999999999</v>
      </c>
      <c r="C21">
        <f>'Effective Power Change'!F8</f>
        <v>-0.27105400000000002</v>
      </c>
      <c r="D21">
        <f>'Effective Power Change'!G8</f>
        <v>-0.40865099999999999</v>
      </c>
      <c r="F21" s="5">
        <v>5</v>
      </c>
      <c r="G21">
        <v>-0.28909499999999999</v>
      </c>
      <c r="H21">
        <v>-0.27105400000000002</v>
      </c>
      <c r="I21">
        <v>-0.40865099999999999</v>
      </c>
    </row>
    <row r="22" spans="1:9" x14ac:dyDescent="0.25">
      <c r="A22" s="20">
        <v>10</v>
      </c>
      <c r="B22">
        <f>'Effective Power Change'!E9</f>
        <v>-0.479186</v>
      </c>
      <c r="C22">
        <f>'Effective Power Change'!F9</f>
        <v>-0.45724199999999998</v>
      </c>
      <c r="D22">
        <f>'Effective Power Change'!G9</f>
        <v>-0.64900599999999997</v>
      </c>
      <c r="F22" s="5">
        <v>10</v>
      </c>
      <c r="G22">
        <v>-0.479186</v>
      </c>
      <c r="H22">
        <v>-0.45724199999999998</v>
      </c>
      <c r="I22">
        <v>-0.64900599999999997</v>
      </c>
    </row>
    <row r="23" spans="1:9" x14ac:dyDescent="0.25">
      <c r="A23" s="20">
        <v>15</v>
      </c>
      <c r="B23">
        <f>'Effective Power Change'!E10</f>
        <v>-0.67936399999999997</v>
      </c>
      <c r="C23">
        <f>'Effective Power Change'!F10</f>
        <v>-0.66119099999999997</v>
      </c>
      <c r="D23">
        <f>'Effective Power Change'!G10</f>
        <v>-0.77719700000000003</v>
      </c>
      <c r="F23" s="5">
        <v>15</v>
      </c>
      <c r="G23">
        <v>-0.67936399999999997</v>
      </c>
      <c r="H23">
        <v>-0.66119099999999997</v>
      </c>
      <c r="I23">
        <v>-0.77719700000000003</v>
      </c>
    </row>
    <row r="24" spans="1:9" x14ac:dyDescent="0.25">
      <c r="A24" s="20">
        <v>20</v>
      </c>
      <c r="B24">
        <f>'Effective Power Change'!E11</f>
        <v>-0.87142900000000001</v>
      </c>
      <c r="C24">
        <f>'Effective Power Change'!F11</f>
        <v>-0.85987199999999997</v>
      </c>
      <c r="D24">
        <f>'Effective Power Change'!G11</f>
        <v>-1.0150189999999999</v>
      </c>
      <c r="F24" s="5">
        <v>20</v>
      </c>
      <c r="G24">
        <v>-0.87142900000000001</v>
      </c>
      <c r="H24">
        <v>-0.85987199999999997</v>
      </c>
      <c r="I24">
        <v>-1.0150189999999999</v>
      </c>
    </row>
    <row r="25" spans="1:9" x14ac:dyDescent="0.25">
      <c r="F25" s="5" t="s">
        <v>87</v>
      </c>
      <c r="G25">
        <v>-2.8906710000000002</v>
      </c>
      <c r="H25">
        <v>-2.3058699999999996</v>
      </c>
      <c r="I25">
        <v>-3.2913259999999998</v>
      </c>
    </row>
    <row r="26" spans="1:9" x14ac:dyDescent="0.25">
      <c r="A26" s="4" t="s">
        <v>119</v>
      </c>
    </row>
    <row r="27" spans="1:9" x14ac:dyDescent="0.25">
      <c r="A27" s="4" t="s">
        <v>115</v>
      </c>
      <c r="B27" s="4" t="s">
        <v>72</v>
      </c>
      <c r="C27" s="4" t="s">
        <v>73</v>
      </c>
      <c r="D27" s="24" t="s">
        <v>74</v>
      </c>
    </row>
    <row r="28" spans="1:9" x14ac:dyDescent="0.25">
      <c r="A28" s="20">
        <v>-20</v>
      </c>
      <c r="B28">
        <f>'Effective Power Change'!H3</f>
        <v>7.1331000000000006E-2</v>
      </c>
      <c r="C28">
        <f>'Effective Power Change'!I3</f>
        <v>0.194628</v>
      </c>
      <c r="D28">
        <f>'Effective Power Change'!J3</f>
        <v>0.231905</v>
      </c>
    </row>
    <row r="29" spans="1:9" x14ac:dyDescent="0.25">
      <c r="A29" s="20">
        <v>-15</v>
      </c>
      <c r="B29">
        <f>'Effective Power Change'!H4</f>
        <v>-9.3340000000000006E-2</v>
      </c>
      <c r="C29">
        <f>'Effective Power Change'!I4</f>
        <v>3.9230000000000003E-3</v>
      </c>
      <c r="D29">
        <f>'Effective Power Change'!J4</f>
        <v>-9.6557000000000004E-2</v>
      </c>
      <c r="F29" s="26" t="s">
        <v>86</v>
      </c>
      <c r="G29" t="s">
        <v>94</v>
      </c>
      <c r="H29" t="s">
        <v>95</v>
      </c>
      <c r="I29" t="s">
        <v>96</v>
      </c>
    </row>
    <row r="30" spans="1:9" x14ac:dyDescent="0.25">
      <c r="A30" s="20">
        <v>-10</v>
      </c>
      <c r="B30">
        <f>'Effective Power Change'!H5</f>
        <v>-0.24334900000000001</v>
      </c>
      <c r="C30">
        <f>'Effective Power Change'!I5</f>
        <v>-0.17052</v>
      </c>
      <c r="D30">
        <f>'Effective Power Change'!J5</f>
        <v>-0.24673300000000001</v>
      </c>
      <c r="F30" s="5">
        <v>-20</v>
      </c>
      <c r="G30">
        <v>7.1331000000000006E-2</v>
      </c>
      <c r="H30">
        <v>0.194628</v>
      </c>
      <c r="I30">
        <v>0.231905</v>
      </c>
    </row>
    <row r="31" spans="1:9" x14ac:dyDescent="0.25">
      <c r="A31" s="20">
        <v>-5</v>
      </c>
      <c r="B31">
        <f>'Effective Power Change'!H6</f>
        <v>-0.29242400000000002</v>
      </c>
      <c r="C31">
        <f>'Effective Power Change'!I6</f>
        <v>-0.317749</v>
      </c>
      <c r="D31">
        <f>'Effective Power Change'!J6</f>
        <v>-0.417348</v>
      </c>
      <c r="F31" s="5">
        <v>-15</v>
      </c>
      <c r="G31">
        <v>-9.3340000000000006E-2</v>
      </c>
      <c r="H31">
        <v>3.9230000000000003E-3</v>
      </c>
      <c r="I31">
        <v>-9.6557000000000004E-2</v>
      </c>
    </row>
    <row r="32" spans="1:9" x14ac:dyDescent="0.25">
      <c r="A32" s="20">
        <v>0</v>
      </c>
      <c r="B32">
        <f>'Effective Power Change'!H7</f>
        <v>-0.421676</v>
      </c>
      <c r="C32">
        <f>'Effective Power Change'!I7</f>
        <v>-0.42766900000000002</v>
      </c>
      <c r="D32">
        <f>'Effective Power Change'!J7</f>
        <v>-0.49404700000000001</v>
      </c>
      <c r="F32" s="5">
        <v>-10</v>
      </c>
      <c r="G32">
        <v>-0.24334900000000001</v>
      </c>
      <c r="H32">
        <v>-0.17052</v>
      </c>
      <c r="I32">
        <v>-0.24673300000000001</v>
      </c>
    </row>
    <row r="33" spans="1:10" x14ac:dyDescent="0.25">
      <c r="A33" s="20">
        <v>5</v>
      </c>
      <c r="B33">
        <f>'Effective Power Change'!H8</f>
        <v>-0.50978299999999999</v>
      </c>
      <c r="C33">
        <f>'Effective Power Change'!I8</f>
        <v>-0.48054200000000002</v>
      </c>
      <c r="D33">
        <f>'Effective Power Change'!J8</f>
        <v>-0.51932500000000004</v>
      </c>
      <c r="F33" s="5">
        <v>-5</v>
      </c>
      <c r="G33">
        <v>-0.29242400000000002</v>
      </c>
      <c r="H33">
        <v>-0.317749</v>
      </c>
      <c r="I33">
        <v>-0.417348</v>
      </c>
    </row>
    <row r="34" spans="1:10" x14ac:dyDescent="0.25">
      <c r="A34" s="20">
        <v>10</v>
      </c>
      <c r="B34">
        <f>'Effective Power Change'!H9</f>
        <v>-0.773922</v>
      </c>
      <c r="C34">
        <f>'Effective Power Change'!I9</f>
        <v>-0.84584599999999999</v>
      </c>
      <c r="D34">
        <f>'Effective Power Change'!J9</f>
        <v>-0.91056499999999996</v>
      </c>
      <c r="F34" s="5">
        <v>0</v>
      </c>
      <c r="G34">
        <v>-0.421676</v>
      </c>
      <c r="H34">
        <v>-0.42766900000000002</v>
      </c>
      <c r="I34">
        <v>-0.49404700000000001</v>
      </c>
    </row>
    <row r="35" spans="1:10" x14ac:dyDescent="0.25">
      <c r="A35" s="20">
        <v>15</v>
      </c>
      <c r="B35">
        <f>'Effective Power Change'!H10</f>
        <v>-1.1430610000000001</v>
      </c>
      <c r="C35">
        <f>'Effective Power Change'!I10</f>
        <v>-1.2141139999999999</v>
      </c>
      <c r="D35">
        <f>'Effective Power Change'!J10</f>
        <v>-1.3110269999999999</v>
      </c>
      <c r="F35" s="5">
        <v>5</v>
      </c>
      <c r="G35">
        <v>-0.50978299999999999</v>
      </c>
      <c r="H35">
        <v>-0.48054200000000002</v>
      </c>
      <c r="I35">
        <v>-0.51932500000000004</v>
      </c>
    </row>
    <row r="36" spans="1:10" x14ac:dyDescent="0.25">
      <c r="A36" s="20">
        <v>20</v>
      </c>
      <c r="B36">
        <f>'Effective Power Change'!H11</f>
        <v>-1.459449</v>
      </c>
      <c r="C36">
        <f>'Effective Power Change'!I11</f>
        <v>-1.575113</v>
      </c>
      <c r="D36">
        <f>'Effective Power Change'!J11</f>
        <v>-1.723363</v>
      </c>
      <c r="F36" s="5">
        <v>10</v>
      </c>
      <c r="G36">
        <v>-0.773922</v>
      </c>
      <c r="H36">
        <v>-0.84584599999999999</v>
      </c>
      <c r="I36">
        <v>-0.91056499999999996</v>
      </c>
    </row>
    <row r="37" spans="1:10" x14ac:dyDescent="0.25">
      <c r="F37" s="5">
        <v>15</v>
      </c>
      <c r="G37">
        <v>-1.1430610000000001</v>
      </c>
      <c r="H37">
        <v>-1.2141139999999999</v>
      </c>
      <c r="I37">
        <v>-1.3110269999999999</v>
      </c>
    </row>
    <row r="38" spans="1:10" x14ac:dyDescent="0.25">
      <c r="F38" s="5">
        <v>20</v>
      </c>
      <c r="G38">
        <v>-1.459449</v>
      </c>
      <c r="H38">
        <v>-1.575113</v>
      </c>
      <c r="I38">
        <v>-1.723363</v>
      </c>
    </row>
    <row r="39" spans="1:10" x14ac:dyDescent="0.25">
      <c r="A39" s="4" t="s">
        <v>120</v>
      </c>
      <c r="F39" s="5" t="s">
        <v>87</v>
      </c>
      <c r="G39">
        <v>-4.8656730000000001</v>
      </c>
      <c r="H39">
        <v>-4.8330020000000005</v>
      </c>
      <c r="I39">
        <v>-5.4870599999999996</v>
      </c>
    </row>
    <row r="40" spans="1:10" x14ac:dyDescent="0.25">
      <c r="A40" s="4" t="s">
        <v>115</v>
      </c>
      <c r="B40" s="4" t="s">
        <v>66</v>
      </c>
      <c r="C40" s="4" t="s">
        <v>69</v>
      </c>
      <c r="D40" s="4" t="s">
        <v>72</v>
      </c>
    </row>
    <row r="41" spans="1:10" x14ac:dyDescent="0.25">
      <c r="A41" s="20">
        <v>-20</v>
      </c>
      <c r="B41">
        <f>B3</f>
        <v>0.19262499999999999</v>
      </c>
      <c r="C41">
        <f>B16</f>
        <v>9.6131999999999995E-2</v>
      </c>
      <c r="D41">
        <f>B28</f>
        <v>7.1331000000000006E-2</v>
      </c>
      <c r="G41" s="26" t="s">
        <v>86</v>
      </c>
      <c r="H41" t="s">
        <v>88</v>
      </c>
      <c r="I41" t="s">
        <v>91</v>
      </c>
      <c r="J41" t="s">
        <v>94</v>
      </c>
    </row>
    <row r="42" spans="1:10" x14ac:dyDescent="0.25">
      <c r="A42" s="20">
        <v>-15</v>
      </c>
      <c r="B42">
        <f t="shared" ref="B42:B49" si="0">B4</f>
        <v>6.5608E-2</v>
      </c>
      <c r="C42">
        <f t="shared" ref="C42:C49" si="1">B17</f>
        <v>-3.2607999999999998E-2</v>
      </c>
      <c r="D42">
        <f t="shared" ref="D42:D49" si="2">B29</f>
        <v>-9.3340000000000006E-2</v>
      </c>
      <c r="G42" s="5">
        <v>-20</v>
      </c>
      <c r="H42">
        <v>0.19262499999999999</v>
      </c>
      <c r="I42">
        <v>9.6131999999999995E-2</v>
      </c>
      <c r="J42">
        <v>7.1331000000000006E-2</v>
      </c>
    </row>
    <row r="43" spans="1:10" x14ac:dyDescent="0.25">
      <c r="A43" s="20">
        <v>-10</v>
      </c>
      <c r="B43">
        <f t="shared" si="0"/>
        <v>-4.5109999999999997E-2</v>
      </c>
      <c r="C43">
        <f t="shared" si="1"/>
        <v>-0.14064099999999999</v>
      </c>
      <c r="D43">
        <f t="shared" si="2"/>
        <v>-0.24334900000000001</v>
      </c>
      <c r="G43" s="5">
        <v>-15</v>
      </c>
      <c r="H43">
        <v>6.5608E-2</v>
      </c>
      <c r="I43">
        <v>-3.2607999999999998E-2</v>
      </c>
      <c r="J43">
        <v>-9.3340000000000006E-2</v>
      </c>
    </row>
    <row r="44" spans="1:10" x14ac:dyDescent="0.25">
      <c r="A44" s="20">
        <v>-5</v>
      </c>
      <c r="B44">
        <f t="shared" si="0"/>
        <v>-0.13303000000000001</v>
      </c>
      <c r="C44">
        <f t="shared" si="1"/>
        <v>-0.22381999999999999</v>
      </c>
      <c r="D44">
        <f t="shared" si="2"/>
        <v>-0.29242400000000002</v>
      </c>
      <c r="G44" s="5">
        <v>-10</v>
      </c>
      <c r="H44">
        <v>-4.5109999999999997E-2</v>
      </c>
      <c r="I44">
        <v>-0.14064099999999999</v>
      </c>
      <c r="J44">
        <v>-0.24334900000000001</v>
      </c>
    </row>
    <row r="45" spans="1:10" x14ac:dyDescent="0.25">
      <c r="A45" s="20">
        <v>0</v>
      </c>
      <c r="B45">
        <f t="shared" si="0"/>
        <v>-0.19219900000000001</v>
      </c>
      <c r="C45">
        <f t="shared" si="1"/>
        <v>-0.27066000000000001</v>
      </c>
      <c r="D45">
        <f t="shared" si="2"/>
        <v>-0.421676</v>
      </c>
      <c r="G45" s="5">
        <v>-5</v>
      </c>
      <c r="H45">
        <v>-0.13303000000000001</v>
      </c>
      <c r="I45">
        <v>-0.22381999999999999</v>
      </c>
      <c r="J45">
        <v>-0.29242400000000002</v>
      </c>
    </row>
    <row r="46" spans="1:10" x14ac:dyDescent="0.25">
      <c r="A46" s="20">
        <v>5</v>
      </c>
      <c r="B46">
        <f t="shared" si="0"/>
        <v>-0.22401399999999999</v>
      </c>
      <c r="C46">
        <f t="shared" si="1"/>
        <v>-0.28909499999999999</v>
      </c>
      <c r="D46">
        <f t="shared" si="2"/>
        <v>-0.50978299999999999</v>
      </c>
      <c r="G46" s="5">
        <v>0</v>
      </c>
      <c r="H46">
        <v>-0.19219900000000001</v>
      </c>
      <c r="I46">
        <v>-0.27066000000000001</v>
      </c>
      <c r="J46">
        <v>-0.421676</v>
      </c>
    </row>
    <row r="47" spans="1:10" x14ac:dyDescent="0.25">
      <c r="A47" s="20">
        <v>10</v>
      </c>
      <c r="B47">
        <f t="shared" si="0"/>
        <v>-0.396011</v>
      </c>
      <c r="C47">
        <f t="shared" si="1"/>
        <v>-0.479186</v>
      </c>
      <c r="D47">
        <f t="shared" si="2"/>
        <v>-0.773922</v>
      </c>
      <c r="G47" s="5">
        <v>5</v>
      </c>
      <c r="H47">
        <v>-0.22401399999999999</v>
      </c>
      <c r="I47">
        <v>-0.28909499999999999</v>
      </c>
      <c r="J47">
        <v>-0.50978299999999999</v>
      </c>
    </row>
    <row r="48" spans="1:10" x14ac:dyDescent="0.25">
      <c r="A48" s="20">
        <v>15</v>
      </c>
      <c r="B48">
        <f t="shared" si="0"/>
        <v>-0.55664800000000003</v>
      </c>
      <c r="C48">
        <f t="shared" si="1"/>
        <v>-0.67936399999999997</v>
      </c>
      <c r="D48">
        <f t="shared" si="2"/>
        <v>-1.1430610000000001</v>
      </c>
      <c r="G48" s="5">
        <v>10</v>
      </c>
      <c r="H48">
        <v>-0.396011</v>
      </c>
      <c r="I48">
        <v>-0.479186</v>
      </c>
      <c r="J48">
        <v>-0.773922</v>
      </c>
    </row>
    <row r="49" spans="1:10" x14ac:dyDescent="0.25">
      <c r="A49" s="20">
        <v>20</v>
      </c>
      <c r="B49">
        <f t="shared" si="0"/>
        <v>-0.71977800000000003</v>
      </c>
      <c r="C49">
        <f t="shared" si="1"/>
        <v>-0.87142900000000001</v>
      </c>
      <c r="D49">
        <f t="shared" si="2"/>
        <v>-1.459449</v>
      </c>
      <c r="G49" s="5">
        <v>15</v>
      </c>
      <c r="H49">
        <v>-0.55664800000000003</v>
      </c>
      <c r="I49">
        <v>-0.67936399999999997</v>
      </c>
      <c r="J49">
        <v>-1.1430610000000001</v>
      </c>
    </row>
    <row r="50" spans="1:10" x14ac:dyDescent="0.25">
      <c r="G50" s="5">
        <v>20</v>
      </c>
      <c r="H50">
        <v>-0.71977800000000003</v>
      </c>
      <c r="I50">
        <v>-0.87142900000000001</v>
      </c>
      <c r="J50">
        <v>-1.459449</v>
      </c>
    </row>
    <row r="51" spans="1:10" x14ac:dyDescent="0.25">
      <c r="G51" s="5" t="s">
        <v>87</v>
      </c>
      <c r="H51">
        <v>-2.0085569999999997</v>
      </c>
      <c r="I51">
        <v>-2.8906710000000002</v>
      </c>
      <c r="J51">
        <v>-4.8656730000000001</v>
      </c>
    </row>
    <row r="53" spans="1:10" x14ac:dyDescent="0.25">
      <c r="A53" s="4" t="s">
        <v>120</v>
      </c>
      <c r="G53" s="26" t="s">
        <v>86</v>
      </c>
      <c r="H53" t="s">
        <v>89</v>
      </c>
      <c r="I53" t="s">
        <v>92</v>
      </c>
      <c r="J53" t="s">
        <v>95</v>
      </c>
    </row>
    <row r="54" spans="1:10" x14ac:dyDescent="0.25">
      <c r="A54" s="4" t="s">
        <v>115</v>
      </c>
      <c r="B54" s="4" t="s">
        <v>67</v>
      </c>
      <c r="C54" s="4" t="s">
        <v>70</v>
      </c>
      <c r="D54" s="4" t="s">
        <v>73</v>
      </c>
      <c r="G54" s="5">
        <v>-20</v>
      </c>
      <c r="H54">
        <v>0.19149099999999999</v>
      </c>
      <c r="I54">
        <v>0.245396</v>
      </c>
      <c r="J54">
        <v>0.194628</v>
      </c>
    </row>
    <row r="55" spans="1:10" x14ac:dyDescent="0.25">
      <c r="A55" s="20">
        <v>-20</v>
      </c>
      <c r="B55">
        <f>C3</f>
        <v>0.19149099999999999</v>
      </c>
      <c r="C55">
        <f>C16</f>
        <v>0.245396</v>
      </c>
      <c r="D55">
        <f>C28</f>
        <v>0.194628</v>
      </c>
      <c r="G55" s="5">
        <v>-15</v>
      </c>
      <c r="H55">
        <v>6.8234000000000003E-2</v>
      </c>
      <c r="I55">
        <v>9.7167000000000003E-2</v>
      </c>
      <c r="J55">
        <v>3.9230000000000003E-3</v>
      </c>
    </row>
    <row r="56" spans="1:10" x14ac:dyDescent="0.25">
      <c r="A56" s="20">
        <v>-15</v>
      </c>
      <c r="B56">
        <f t="shared" ref="B56:B63" si="3">C4</f>
        <v>6.8234000000000003E-2</v>
      </c>
      <c r="C56">
        <f t="shared" ref="C56:C63" si="4">C17</f>
        <v>9.7167000000000003E-2</v>
      </c>
      <c r="D56">
        <f t="shared" ref="D56:D63" si="5">C29</f>
        <v>3.9230000000000003E-3</v>
      </c>
      <c r="G56" s="5">
        <v>-10</v>
      </c>
      <c r="H56">
        <v>-5.3984999999999998E-2</v>
      </c>
      <c r="I56">
        <v>-3.4735000000000002E-2</v>
      </c>
      <c r="J56">
        <v>-0.17052</v>
      </c>
    </row>
    <row r="57" spans="1:10" x14ac:dyDescent="0.25">
      <c r="A57" s="20">
        <v>-10</v>
      </c>
      <c r="B57">
        <f t="shared" si="3"/>
        <v>-5.3984999999999998E-2</v>
      </c>
      <c r="C57">
        <f t="shared" si="4"/>
        <v>-3.4735000000000002E-2</v>
      </c>
      <c r="D57">
        <f t="shared" si="5"/>
        <v>-0.17052</v>
      </c>
      <c r="G57" s="5">
        <v>-5</v>
      </c>
      <c r="H57">
        <v>-0.14574899999999999</v>
      </c>
      <c r="I57">
        <v>-0.14299000000000001</v>
      </c>
      <c r="J57">
        <v>-0.317749</v>
      </c>
    </row>
    <row r="58" spans="1:10" x14ac:dyDescent="0.25">
      <c r="A58" s="20">
        <v>-5</v>
      </c>
      <c r="B58">
        <f t="shared" si="3"/>
        <v>-0.14574899999999999</v>
      </c>
      <c r="C58">
        <f t="shared" si="4"/>
        <v>-0.14299000000000001</v>
      </c>
      <c r="D58">
        <f t="shared" si="5"/>
        <v>-0.317749</v>
      </c>
      <c r="G58" s="5">
        <v>0</v>
      </c>
      <c r="H58">
        <v>-0.19640199999999999</v>
      </c>
      <c r="I58">
        <v>-0.22134899999999999</v>
      </c>
      <c r="J58">
        <v>-0.42766900000000002</v>
      </c>
    </row>
    <row r="59" spans="1:10" x14ac:dyDescent="0.25">
      <c r="A59" s="20">
        <v>0</v>
      </c>
      <c r="B59">
        <f t="shared" si="3"/>
        <v>-0.19640199999999999</v>
      </c>
      <c r="C59">
        <f t="shared" si="4"/>
        <v>-0.22134899999999999</v>
      </c>
      <c r="D59">
        <f t="shared" si="5"/>
        <v>-0.42766900000000002</v>
      </c>
      <c r="G59" s="5">
        <v>5</v>
      </c>
      <c r="H59">
        <v>-0.23239899999999999</v>
      </c>
      <c r="I59">
        <v>-0.27105400000000002</v>
      </c>
      <c r="J59">
        <v>-0.48054200000000002</v>
      </c>
    </row>
    <row r="60" spans="1:10" x14ac:dyDescent="0.25">
      <c r="A60" s="20">
        <v>5</v>
      </c>
      <c r="B60">
        <f t="shared" si="3"/>
        <v>-0.23239899999999999</v>
      </c>
      <c r="C60">
        <f t="shared" si="4"/>
        <v>-0.27105400000000002</v>
      </c>
      <c r="D60">
        <f t="shared" si="5"/>
        <v>-0.48054200000000002</v>
      </c>
      <c r="G60" s="5">
        <v>10</v>
      </c>
      <c r="H60">
        <v>-0.405835</v>
      </c>
      <c r="I60">
        <v>-0.45724199999999998</v>
      </c>
      <c r="J60">
        <v>-0.84584599999999999</v>
      </c>
    </row>
    <row r="61" spans="1:10" x14ac:dyDescent="0.25">
      <c r="A61" s="20">
        <v>10</v>
      </c>
      <c r="B61">
        <f t="shared" si="3"/>
        <v>-0.405835</v>
      </c>
      <c r="C61">
        <f t="shared" si="4"/>
        <v>-0.45724199999999998</v>
      </c>
      <c r="D61">
        <f t="shared" si="5"/>
        <v>-0.84584599999999999</v>
      </c>
      <c r="G61" s="5">
        <v>15</v>
      </c>
      <c r="H61">
        <v>-0.59504100000000004</v>
      </c>
      <c r="I61">
        <v>-0.66119099999999997</v>
      </c>
      <c r="J61">
        <v>-1.2141139999999999</v>
      </c>
    </row>
    <row r="62" spans="1:10" x14ac:dyDescent="0.25">
      <c r="A62" s="20">
        <v>15</v>
      </c>
      <c r="B62">
        <f t="shared" si="3"/>
        <v>-0.59504100000000004</v>
      </c>
      <c r="C62">
        <f t="shared" si="4"/>
        <v>-0.66119099999999997</v>
      </c>
      <c r="D62">
        <f t="shared" si="5"/>
        <v>-1.2141139999999999</v>
      </c>
      <c r="G62" s="5">
        <v>20</v>
      </c>
      <c r="H62">
        <v>-0.78172799999999998</v>
      </c>
      <c r="I62">
        <v>-0.85987199999999997</v>
      </c>
      <c r="J62">
        <v>-1.575113</v>
      </c>
    </row>
    <row r="63" spans="1:10" x14ac:dyDescent="0.25">
      <c r="A63" s="20">
        <v>20</v>
      </c>
      <c r="B63">
        <f t="shared" si="3"/>
        <v>-0.78172799999999998</v>
      </c>
      <c r="C63">
        <f t="shared" si="4"/>
        <v>-0.85987199999999997</v>
      </c>
      <c r="D63">
        <f t="shared" si="5"/>
        <v>-1.575113</v>
      </c>
      <c r="G63" s="5" t="s">
        <v>87</v>
      </c>
      <c r="H63">
        <v>-2.1514139999999999</v>
      </c>
      <c r="I63">
        <v>-2.3058699999999996</v>
      </c>
      <c r="J63">
        <v>-4.8330020000000005</v>
      </c>
    </row>
    <row r="65" spans="1:10" x14ac:dyDescent="0.25">
      <c r="G65" s="26" t="s">
        <v>86</v>
      </c>
      <c r="H65" t="s">
        <v>90</v>
      </c>
      <c r="I65" t="s">
        <v>93</v>
      </c>
      <c r="J65" t="s">
        <v>96</v>
      </c>
    </row>
    <row r="66" spans="1:10" x14ac:dyDescent="0.25">
      <c r="A66" s="4" t="s">
        <v>120</v>
      </c>
      <c r="G66" s="5">
        <v>-20</v>
      </c>
      <c r="H66">
        <v>0.171982</v>
      </c>
      <c r="I66">
        <v>0.16722200000000001</v>
      </c>
      <c r="J66">
        <v>0.231905</v>
      </c>
    </row>
    <row r="67" spans="1:10" x14ac:dyDescent="0.25">
      <c r="A67" s="4" t="s">
        <v>115</v>
      </c>
      <c r="B67" s="4" t="s">
        <v>68</v>
      </c>
      <c r="C67" s="4" t="s">
        <v>71</v>
      </c>
      <c r="D67" s="24" t="s">
        <v>74</v>
      </c>
      <c r="G67" s="5">
        <v>-15</v>
      </c>
      <c r="H67">
        <v>4.7683999999999997E-2</v>
      </c>
      <c r="I67">
        <v>-2.036E-2</v>
      </c>
      <c r="J67">
        <v>-9.6557000000000004E-2</v>
      </c>
    </row>
    <row r="68" spans="1:10" x14ac:dyDescent="0.25">
      <c r="A68" s="20">
        <v>-20</v>
      </c>
      <c r="B68">
        <f>D3</f>
        <v>0.171982</v>
      </c>
      <c r="C68">
        <f>D16</f>
        <v>0.16722200000000001</v>
      </c>
      <c r="D68">
        <f>D28</f>
        <v>0.231905</v>
      </c>
      <c r="G68" s="5">
        <v>-10</v>
      </c>
      <c r="H68">
        <v>-6.2811000000000006E-2</v>
      </c>
      <c r="I68">
        <v>-8.3847000000000005E-2</v>
      </c>
      <c r="J68">
        <v>-0.24673300000000001</v>
      </c>
    </row>
    <row r="69" spans="1:10" x14ac:dyDescent="0.25">
      <c r="A69" s="20">
        <v>-15</v>
      </c>
      <c r="B69">
        <f t="shared" ref="B69:B76" si="6">D4</f>
        <v>4.7683999999999997E-2</v>
      </c>
      <c r="C69">
        <f t="shared" ref="C69:C76" si="7">D17</f>
        <v>-2.036E-2</v>
      </c>
      <c r="D69">
        <f t="shared" ref="D69:D76" si="8">D29</f>
        <v>-9.6557000000000004E-2</v>
      </c>
      <c r="G69" s="5">
        <v>-5</v>
      </c>
      <c r="H69">
        <v>-0.15281800000000001</v>
      </c>
      <c r="I69">
        <v>-0.189224</v>
      </c>
      <c r="J69">
        <v>-0.417348</v>
      </c>
    </row>
    <row r="70" spans="1:10" x14ac:dyDescent="0.25">
      <c r="A70" s="20">
        <v>-10</v>
      </c>
      <c r="B70">
        <f t="shared" si="6"/>
        <v>-6.2811000000000006E-2</v>
      </c>
      <c r="C70">
        <f t="shared" si="7"/>
        <v>-8.3847000000000005E-2</v>
      </c>
      <c r="D70">
        <f t="shared" si="8"/>
        <v>-0.24673300000000001</v>
      </c>
      <c r="G70" s="5">
        <v>0</v>
      </c>
      <c r="H70">
        <v>-0.16938800000000001</v>
      </c>
      <c r="I70">
        <v>-0.31524400000000002</v>
      </c>
      <c r="J70">
        <v>-0.49404700000000001</v>
      </c>
    </row>
    <row r="71" spans="1:10" x14ac:dyDescent="0.25">
      <c r="A71" s="20">
        <v>-5</v>
      </c>
      <c r="B71">
        <f t="shared" si="6"/>
        <v>-0.15281800000000001</v>
      </c>
      <c r="C71">
        <f t="shared" si="7"/>
        <v>-0.189224</v>
      </c>
      <c r="D71">
        <f t="shared" si="8"/>
        <v>-0.417348</v>
      </c>
      <c r="G71" s="5">
        <v>5</v>
      </c>
      <c r="H71">
        <v>-0.26018599999999997</v>
      </c>
      <c r="I71">
        <v>-0.40865099999999999</v>
      </c>
      <c r="J71">
        <v>-0.51932500000000004</v>
      </c>
    </row>
    <row r="72" spans="1:10" x14ac:dyDescent="0.25">
      <c r="A72" s="20">
        <v>0</v>
      </c>
      <c r="B72">
        <f t="shared" si="6"/>
        <v>-0.16938800000000001</v>
      </c>
      <c r="C72">
        <f t="shared" si="7"/>
        <v>-0.31524400000000002</v>
      </c>
      <c r="D72">
        <f t="shared" si="8"/>
        <v>-0.49404700000000001</v>
      </c>
      <c r="G72" s="5">
        <v>10</v>
      </c>
      <c r="H72">
        <v>-0.45238299999999998</v>
      </c>
      <c r="I72">
        <v>-0.64900599999999997</v>
      </c>
      <c r="J72">
        <v>-0.91056499999999996</v>
      </c>
    </row>
    <row r="73" spans="1:10" x14ac:dyDescent="0.25">
      <c r="A73" s="20">
        <v>5</v>
      </c>
      <c r="B73">
        <f t="shared" si="6"/>
        <v>-0.26018599999999997</v>
      </c>
      <c r="C73">
        <f t="shared" si="7"/>
        <v>-0.40865099999999999</v>
      </c>
      <c r="D73">
        <f t="shared" si="8"/>
        <v>-0.51932500000000004</v>
      </c>
      <c r="G73" s="5">
        <v>15</v>
      </c>
      <c r="H73">
        <v>-0.65873199999999998</v>
      </c>
      <c r="I73">
        <v>-0.77719700000000003</v>
      </c>
      <c r="J73">
        <v>-1.3110269999999999</v>
      </c>
    </row>
    <row r="74" spans="1:10" x14ac:dyDescent="0.25">
      <c r="A74" s="20">
        <v>10</v>
      </c>
      <c r="B74">
        <f t="shared" si="6"/>
        <v>-0.45238299999999998</v>
      </c>
      <c r="C74">
        <f t="shared" si="7"/>
        <v>-0.64900599999999997</v>
      </c>
      <c r="D74">
        <f t="shared" si="8"/>
        <v>-0.91056499999999996</v>
      </c>
      <c r="G74" s="5">
        <v>20</v>
      </c>
      <c r="H74">
        <v>-0.85381300000000004</v>
      </c>
      <c r="I74">
        <v>-1.0150189999999999</v>
      </c>
      <c r="J74">
        <v>-1.723363</v>
      </c>
    </row>
    <row r="75" spans="1:10" x14ac:dyDescent="0.25">
      <c r="A75" s="20">
        <v>15</v>
      </c>
      <c r="B75">
        <f t="shared" si="6"/>
        <v>-0.65873199999999998</v>
      </c>
      <c r="C75">
        <f t="shared" si="7"/>
        <v>-0.77719700000000003</v>
      </c>
      <c r="D75">
        <f t="shared" si="8"/>
        <v>-1.3110269999999999</v>
      </c>
      <c r="G75" s="5" t="s">
        <v>87</v>
      </c>
      <c r="H75">
        <v>-2.3904650000000003</v>
      </c>
      <c r="I75">
        <v>-3.2913259999999998</v>
      </c>
      <c r="J75">
        <v>-5.4870599999999996</v>
      </c>
    </row>
    <row r="76" spans="1:10" x14ac:dyDescent="0.25">
      <c r="A76" s="20">
        <v>20</v>
      </c>
      <c r="B76">
        <f t="shared" si="6"/>
        <v>-0.85381300000000004</v>
      </c>
      <c r="C76">
        <f t="shared" si="7"/>
        <v>-1.0150189999999999</v>
      </c>
      <c r="D76">
        <f t="shared" si="8"/>
        <v>-1.723363</v>
      </c>
    </row>
  </sheetData>
  <pageMargins left="0.7" right="0.7" top="0.75" bottom="0.75" header="0.3" footer="0.3"/>
  <pageSetup paperSize="9" orientation="portrait" r:id="rId7"/>
  <drawing r:id="rId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B7123-1E74-46BC-A5A9-31D9AE2A1F6B}">
  <dimension ref="A1:P80"/>
  <sheetViews>
    <sheetView workbookViewId="0"/>
  </sheetViews>
  <sheetFormatPr defaultRowHeight="15" x14ac:dyDescent="0.25"/>
  <cols>
    <col min="1" max="1" width="17.85546875" customWidth="1"/>
    <col min="2" max="2" width="35.85546875" bestFit="1" customWidth="1"/>
    <col min="3" max="4" width="36.28515625" bestFit="1" customWidth="1"/>
  </cols>
  <sheetData>
    <row r="1" spans="1:16" x14ac:dyDescent="0.25">
      <c r="A1" s="4" t="s">
        <v>119</v>
      </c>
      <c r="I1" s="4" t="s">
        <v>135</v>
      </c>
      <c r="J1" s="4">
        <v>15.5</v>
      </c>
      <c r="K1" s="4">
        <v>15</v>
      </c>
      <c r="L1" s="4">
        <v>14.5</v>
      </c>
      <c r="M1" s="4" t="s">
        <v>135</v>
      </c>
      <c r="N1" s="4">
        <v>15.5</v>
      </c>
      <c r="O1" s="4">
        <v>15</v>
      </c>
      <c r="P1" s="4">
        <v>14.5</v>
      </c>
    </row>
    <row r="2" spans="1:16" x14ac:dyDescent="0.25">
      <c r="A2" s="4" t="s">
        <v>41</v>
      </c>
      <c r="B2" s="4" t="s">
        <v>66</v>
      </c>
      <c r="C2" s="4" t="s">
        <v>67</v>
      </c>
      <c r="D2" s="4" t="s">
        <v>68</v>
      </c>
      <c r="I2" t="str">
        <f>A37</f>
        <v>mean_all</v>
      </c>
      <c r="J2">
        <f t="shared" ref="J2:L2" si="0">B37</f>
        <v>0.2986677037037036</v>
      </c>
      <c r="K2">
        <f t="shared" si="0"/>
        <v>0.33476012345679013</v>
      </c>
      <c r="L2">
        <f t="shared" si="0"/>
        <v>0.35688083127572018</v>
      </c>
      <c r="M2" t="str">
        <f>A38</f>
        <v>std_all</v>
      </c>
      <c r="N2">
        <f>B38</f>
        <v>0.38106738046974598</v>
      </c>
      <c r="O2">
        <f>C38</f>
        <v>0.42787002824525189</v>
      </c>
      <c r="P2">
        <f>D38</f>
        <v>0.45647323931653022</v>
      </c>
    </row>
    <row r="3" spans="1:16" x14ac:dyDescent="0.25">
      <c r="A3" s="20">
        <v>-20</v>
      </c>
      <c r="B3">
        <f>'Effective Power Change'!B3</f>
        <v>0.19262499999999999</v>
      </c>
      <c r="C3">
        <f>'Effective Power Change'!C3</f>
        <v>0.19149099999999999</v>
      </c>
      <c r="D3">
        <f>'Effective Power Change'!D3</f>
        <v>0.171982</v>
      </c>
    </row>
    <row r="4" spans="1:16" x14ac:dyDescent="0.25">
      <c r="A4" s="20">
        <v>-15</v>
      </c>
      <c r="B4">
        <f>'Effective Power Change'!B4</f>
        <v>6.5608E-2</v>
      </c>
      <c r="C4">
        <f>'Effective Power Change'!C4</f>
        <v>6.8234000000000003E-2</v>
      </c>
      <c r="D4">
        <f>'Effective Power Change'!D4</f>
        <v>4.7683999999999997E-2</v>
      </c>
    </row>
    <row r="5" spans="1:16" x14ac:dyDescent="0.25">
      <c r="A5" s="20">
        <v>-10</v>
      </c>
      <c r="B5">
        <f>'Effective Power Change'!B5</f>
        <v>-4.5109999999999997E-2</v>
      </c>
      <c r="C5">
        <f>'Effective Power Change'!C5</f>
        <v>-5.3984999999999998E-2</v>
      </c>
      <c r="D5">
        <f>'Effective Power Change'!D5</f>
        <v>-6.2811000000000006E-2</v>
      </c>
    </row>
    <row r="6" spans="1:16" x14ac:dyDescent="0.25">
      <c r="A6" s="20">
        <v>-5</v>
      </c>
      <c r="B6">
        <f>'Effective Power Change'!B6</f>
        <v>-0.13303000000000001</v>
      </c>
      <c r="C6">
        <f>'Effective Power Change'!C6</f>
        <v>-0.14574899999999999</v>
      </c>
      <c r="D6">
        <f>'Effective Power Change'!D6</f>
        <v>-0.15281800000000001</v>
      </c>
      <c r="I6" s="4" t="s">
        <v>136</v>
      </c>
      <c r="J6" s="4">
        <v>8.8000000000000007</v>
      </c>
      <c r="K6" s="4">
        <v>8.5</v>
      </c>
      <c r="L6" s="4">
        <v>8.1999999999999993</v>
      </c>
      <c r="M6" s="4" t="s">
        <v>135</v>
      </c>
      <c r="N6" s="4">
        <v>8.8000000000000007</v>
      </c>
      <c r="O6" s="4">
        <v>8.5</v>
      </c>
      <c r="P6" s="4">
        <v>8.1999999999999993</v>
      </c>
    </row>
    <row r="7" spans="1:16" x14ac:dyDescent="0.25">
      <c r="A7" s="20">
        <v>0</v>
      </c>
      <c r="B7">
        <f>'Effective Power Change'!B7</f>
        <v>-0.19219900000000001</v>
      </c>
      <c r="C7">
        <f>'Effective Power Change'!C7</f>
        <v>-0.19640199999999999</v>
      </c>
      <c r="D7">
        <f>'Effective Power Change'!D7</f>
        <v>-0.16938800000000001</v>
      </c>
      <c r="I7" t="str">
        <f>A79</f>
        <v>mean_all</v>
      </c>
      <c r="J7">
        <f t="shared" ref="J7:L7" si="1">B79</f>
        <v>0.24104204389574757</v>
      </c>
      <c r="K7">
        <f t="shared" si="1"/>
        <v>0.27521341563786006</v>
      </c>
      <c r="L7">
        <f t="shared" si="1"/>
        <v>0.43663320987654319</v>
      </c>
      <c r="M7" t="str">
        <f>A80</f>
        <v>std_all</v>
      </c>
      <c r="N7">
        <f>B80</f>
        <v>0.29532693105282654</v>
      </c>
      <c r="O7">
        <f>C80</f>
        <v>0.33398614223162831</v>
      </c>
      <c r="P7">
        <f>D80</f>
        <v>0.53308608204784536</v>
      </c>
    </row>
    <row r="8" spans="1:16" x14ac:dyDescent="0.25">
      <c r="A8" s="20">
        <v>5</v>
      </c>
      <c r="B8">
        <f>'Effective Power Change'!B8</f>
        <v>-0.22401399999999999</v>
      </c>
      <c r="C8">
        <f>'Effective Power Change'!C8</f>
        <v>-0.23239899999999999</v>
      </c>
      <c r="D8">
        <f>'Effective Power Change'!D8</f>
        <v>-0.26018599999999997</v>
      </c>
    </row>
    <row r="9" spans="1:16" x14ac:dyDescent="0.25">
      <c r="A9" s="20">
        <v>10</v>
      </c>
      <c r="B9">
        <f>'Effective Power Change'!B9</f>
        <v>-0.396011</v>
      </c>
      <c r="C9">
        <f>'Effective Power Change'!C9</f>
        <v>-0.405835</v>
      </c>
      <c r="D9">
        <f>'Effective Power Change'!D9</f>
        <v>-0.45238299999999998</v>
      </c>
    </row>
    <row r="10" spans="1:16" x14ac:dyDescent="0.25">
      <c r="A10" s="20">
        <v>15</v>
      </c>
      <c r="B10">
        <f>'Effective Power Change'!B10</f>
        <v>-0.55664800000000003</v>
      </c>
      <c r="C10">
        <f>'Effective Power Change'!C10</f>
        <v>-0.59504100000000004</v>
      </c>
      <c r="D10">
        <f>'Effective Power Change'!D10</f>
        <v>-0.65873199999999998</v>
      </c>
    </row>
    <row r="11" spans="1:16" x14ac:dyDescent="0.25">
      <c r="A11" s="20">
        <v>20</v>
      </c>
      <c r="B11">
        <f>'Effective Power Change'!B11</f>
        <v>-0.71977800000000003</v>
      </c>
      <c r="C11">
        <f>'Effective Power Change'!C11</f>
        <v>-0.78172799999999998</v>
      </c>
      <c r="D11">
        <f>'Effective Power Change'!D11</f>
        <v>-0.85381300000000004</v>
      </c>
    </row>
    <row r="13" spans="1:16" x14ac:dyDescent="0.25">
      <c r="A13" s="4" t="s">
        <v>119</v>
      </c>
    </row>
    <row r="14" spans="1:16" x14ac:dyDescent="0.25">
      <c r="A14" s="4" t="s">
        <v>41</v>
      </c>
      <c r="B14" s="4" t="s">
        <v>69</v>
      </c>
      <c r="C14" s="4" t="s">
        <v>70</v>
      </c>
      <c r="D14" s="4" t="s">
        <v>71</v>
      </c>
    </row>
    <row r="15" spans="1:16" x14ac:dyDescent="0.25">
      <c r="A15" s="20">
        <v>-20</v>
      </c>
      <c r="B15">
        <f>'Effective Power Change'!E3</f>
        <v>9.6131999999999995E-2</v>
      </c>
      <c r="C15">
        <f>'Effective Power Change'!F3</f>
        <v>0.245396</v>
      </c>
      <c r="D15">
        <f>'Effective Power Change'!G3</f>
        <v>0.16722200000000001</v>
      </c>
    </row>
    <row r="16" spans="1:16" x14ac:dyDescent="0.25">
      <c r="A16" s="20">
        <v>-15</v>
      </c>
      <c r="B16">
        <f>'Effective Power Change'!E4</f>
        <v>-3.2607999999999998E-2</v>
      </c>
      <c r="C16">
        <f>'Effective Power Change'!F4</f>
        <v>9.7167000000000003E-2</v>
      </c>
      <c r="D16">
        <f>'Effective Power Change'!G4</f>
        <v>-2.036E-2</v>
      </c>
    </row>
    <row r="17" spans="1:4" x14ac:dyDescent="0.25">
      <c r="A17" s="20">
        <v>-10</v>
      </c>
      <c r="B17">
        <f>'Effective Power Change'!E5</f>
        <v>-0.14064099999999999</v>
      </c>
      <c r="C17">
        <f>'Effective Power Change'!F5</f>
        <v>-3.4735000000000002E-2</v>
      </c>
      <c r="D17">
        <f>'Effective Power Change'!G5</f>
        <v>-8.3847000000000005E-2</v>
      </c>
    </row>
    <row r="18" spans="1:4" x14ac:dyDescent="0.25">
      <c r="A18" s="20">
        <v>-5</v>
      </c>
      <c r="B18">
        <f>'Effective Power Change'!E6</f>
        <v>-0.22381999999999999</v>
      </c>
      <c r="C18">
        <f>'Effective Power Change'!F6</f>
        <v>-0.14299000000000001</v>
      </c>
      <c r="D18">
        <f>'Effective Power Change'!G6</f>
        <v>-0.189224</v>
      </c>
    </row>
    <row r="19" spans="1:4" x14ac:dyDescent="0.25">
      <c r="A19" s="20">
        <v>0</v>
      </c>
      <c r="B19">
        <f>'Effective Power Change'!E7</f>
        <v>-0.27066000000000001</v>
      </c>
      <c r="C19">
        <f>'Effective Power Change'!F7</f>
        <v>-0.22134899999999999</v>
      </c>
      <c r="D19">
        <f>'Effective Power Change'!G7</f>
        <v>-0.31524400000000002</v>
      </c>
    </row>
    <row r="20" spans="1:4" x14ac:dyDescent="0.25">
      <c r="A20" s="20">
        <v>5</v>
      </c>
      <c r="B20">
        <f>'Effective Power Change'!E8</f>
        <v>-0.28909499999999999</v>
      </c>
      <c r="C20">
        <f>'Effective Power Change'!F8</f>
        <v>-0.27105400000000002</v>
      </c>
      <c r="D20">
        <f>'Effective Power Change'!G8</f>
        <v>-0.40865099999999999</v>
      </c>
    </row>
    <row r="21" spans="1:4" x14ac:dyDescent="0.25">
      <c r="A21" s="20">
        <v>10</v>
      </c>
      <c r="B21">
        <f>'Effective Power Change'!E9</f>
        <v>-0.479186</v>
      </c>
      <c r="C21">
        <f>'Effective Power Change'!F9</f>
        <v>-0.45724199999999998</v>
      </c>
      <c r="D21">
        <f>'Effective Power Change'!G9</f>
        <v>-0.64900599999999997</v>
      </c>
    </row>
    <row r="22" spans="1:4" x14ac:dyDescent="0.25">
      <c r="A22" s="20">
        <v>15</v>
      </c>
      <c r="B22">
        <f>'Effective Power Change'!E10</f>
        <v>-0.67936399999999997</v>
      </c>
      <c r="C22">
        <f>'Effective Power Change'!F10</f>
        <v>-0.66119099999999997</v>
      </c>
      <c r="D22">
        <f>'Effective Power Change'!G10</f>
        <v>-0.77719700000000003</v>
      </c>
    </row>
    <row r="23" spans="1:4" x14ac:dyDescent="0.25">
      <c r="A23" s="20">
        <v>20</v>
      </c>
      <c r="B23">
        <f>'Effective Power Change'!E11</f>
        <v>-0.87142900000000001</v>
      </c>
      <c r="C23">
        <f>'Effective Power Change'!F11</f>
        <v>-0.85987199999999997</v>
      </c>
      <c r="D23">
        <f>'Effective Power Change'!G11</f>
        <v>-1.0150189999999999</v>
      </c>
    </row>
    <row r="25" spans="1:4" x14ac:dyDescent="0.25">
      <c r="A25" s="4" t="s">
        <v>119</v>
      </c>
    </row>
    <row r="26" spans="1:4" x14ac:dyDescent="0.25">
      <c r="A26" s="4" t="s">
        <v>115</v>
      </c>
      <c r="B26" s="4" t="s">
        <v>72</v>
      </c>
      <c r="C26" s="4" t="s">
        <v>73</v>
      </c>
      <c r="D26" s="24" t="s">
        <v>74</v>
      </c>
    </row>
    <row r="27" spans="1:4" x14ac:dyDescent="0.25">
      <c r="A27" s="20">
        <v>-20</v>
      </c>
      <c r="B27">
        <f>'Effective Power Change'!H3</f>
        <v>7.1331000000000006E-2</v>
      </c>
      <c r="C27">
        <f>'Effective Power Change'!I3</f>
        <v>0.194628</v>
      </c>
      <c r="D27">
        <f>'Effective Power Change'!J3</f>
        <v>0.231905</v>
      </c>
    </row>
    <row r="28" spans="1:4" x14ac:dyDescent="0.25">
      <c r="A28" s="20">
        <v>-15</v>
      </c>
      <c r="B28">
        <f>'Effective Power Change'!H4</f>
        <v>-9.3340000000000006E-2</v>
      </c>
      <c r="C28">
        <f>'Effective Power Change'!I4</f>
        <v>3.9230000000000003E-3</v>
      </c>
      <c r="D28">
        <f>'Effective Power Change'!J4</f>
        <v>-9.6557000000000004E-2</v>
      </c>
    </row>
    <row r="29" spans="1:4" x14ac:dyDescent="0.25">
      <c r="A29" s="20">
        <v>-10</v>
      </c>
      <c r="B29">
        <f>'Effective Power Change'!H5</f>
        <v>-0.24334900000000001</v>
      </c>
      <c r="C29">
        <f>'Effective Power Change'!I5</f>
        <v>-0.17052</v>
      </c>
      <c r="D29">
        <f>'Effective Power Change'!J5</f>
        <v>-0.24673300000000001</v>
      </c>
    </row>
    <row r="30" spans="1:4" x14ac:dyDescent="0.25">
      <c r="A30" s="20">
        <v>-5</v>
      </c>
      <c r="B30">
        <f>'Effective Power Change'!H6</f>
        <v>-0.29242400000000002</v>
      </c>
      <c r="C30">
        <f>'Effective Power Change'!I6</f>
        <v>-0.317749</v>
      </c>
      <c r="D30">
        <f>'Effective Power Change'!J6</f>
        <v>-0.417348</v>
      </c>
    </row>
    <row r="31" spans="1:4" x14ac:dyDescent="0.25">
      <c r="A31" s="20">
        <v>0</v>
      </c>
      <c r="B31">
        <f>'Effective Power Change'!H7</f>
        <v>-0.421676</v>
      </c>
      <c r="C31">
        <f>'Effective Power Change'!I7</f>
        <v>-0.42766900000000002</v>
      </c>
      <c r="D31">
        <f>'Effective Power Change'!J7</f>
        <v>-0.49404700000000001</v>
      </c>
    </row>
    <row r="32" spans="1:4" x14ac:dyDescent="0.25">
      <c r="A32" s="20">
        <v>5</v>
      </c>
      <c r="B32">
        <f>'Effective Power Change'!H8</f>
        <v>-0.50978299999999999</v>
      </c>
      <c r="C32">
        <f>'Effective Power Change'!I8</f>
        <v>-0.48054200000000002</v>
      </c>
      <c r="D32">
        <f>'Effective Power Change'!J8</f>
        <v>-0.51932500000000004</v>
      </c>
    </row>
    <row r="33" spans="1:4" x14ac:dyDescent="0.25">
      <c r="A33" s="20">
        <v>10</v>
      </c>
      <c r="B33">
        <f>'Effective Power Change'!H9</f>
        <v>-0.773922</v>
      </c>
      <c r="C33">
        <f>'Effective Power Change'!I9</f>
        <v>-0.84584599999999999</v>
      </c>
      <c r="D33">
        <f>'Effective Power Change'!J9</f>
        <v>-0.91056499999999996</v>
      </c>
    </row>
    <row r="34" spans="1:4" x14ac:dyDescent="0.25">
      <c r="A34" s="20">
        <v>15</v>
      </c>
      <c r="B34">
        <f>'Effective Power Change'!H10</f>
        <v>-1.1430610000000001</v>
      </c>
      <c r="C34">
        <f>'Effective Power Change'!I10</f>
        <v>-1.2141139999999999</v>
      </c>
      <c r="D34">
        <f>'Effective Power Change'!J10</f>
        <v>-1.3110269999999999</v>
      </c>
    </row>
    <row r="35" spans="1:4" x14ac:dyDescent="0.25">
      <c r="A35" s="20">
        <v>20</v>
      </c>
      <c r="B35">
        <f>'Effective Power Change'!H11</f>
        <v>-1.459449</v>
      </c>
      <c r="C35">
        <f>'Effective Power Change'!I11</f>
        <v>-1.575113</v>
      </c>
      <c r="D35">
        <f>'Effective Power Change'!J11</f>
        <v>-1.723363</v>
      </c>
    </row>
    <row r="36" spans="1:4" x14ac:dyDescent="0.25">
      <c r="A36" s="20"/>
    </row>
    <row r="37" spans="1:4" x14ac:dyDescent="0.25">
      <c r="A37" s="5" t="s">
        <v>134</v>
      </c>
      <c r="B37" s="27">
        <f>AVEDEV(B3:B11,B15:B23,B27:B35)</f>
        <v>0.2986677037037036</v>
      </c>
      <c r="C37" s="27">
        <f t="shared" ref="C37:D37" si="2">AVEDEV(C3:C11,C15:C23,C27:C35)</f>
        <v>0.33476012345679013</v>
      </c>
      <c r="D37" s="27">
        <f t="shared" si="2"/>
        <v>0.35688083127572018</v>
      </c>
    </row>
    <row r="38" spans="1:4" x14ac:dyDescent="0.25">
      <c r="A38" t="s">
        <v>133</v>
      </c>
      <c r="B38" s="27">
        <f>_xlfn.STDEV.P(B3:B11,B15:B23,B27:B35)</f>
        <v>0.38106738046974598</v>
      </c>
      <c r="C38" s="27">
        <f t="shared" ref="C38:D38" si="3">_xlfn.STDEV.P(C3:C11,C15:C23,C27:C35)</f>
        <v>0.42787002824525189</v>
      </c>
      <c r="D38" s="27">
        <f t="shared" si="3"/>
        <v>0.45647323931653022</v>
      </c>
    </row>
    <row r="40" spans="1:4" x14ac:dyDescent="0.25">
      <c r="A40" s="4" t="s">
        <v>120</v>
      </c>
    </row>
    <row r="41" spans="1:4" x14ac:dyDescent="0.25">
      <c r="A41" s="4" t="s">
        <v>115</v>
      </c>
      <c r="B41" s="4" t="s">
        <v>66</v>
      </c>
      <c r="C41" s="4" t="s">
        <v>69</v>
      </c>
      <c r="D41" s="4" t="s">
        <v>72</v>
      </c>
    </row>
    <row r="42" spans="1:4" x14ac:dyDescent="0.25">
      <c r="A42" s="20">
        <v>-20</v>
      </c>
      <c r="B42">
        <f t="shared" ref="B42:B50" si="4">B3</f>
        <v>0.19262499999999999</v>
      </c>
      <c r="C42">
        <f>B15</f>
        <v>9.6131999999999995E-2</v>
      </c>
      <c r="D42">
        <f>B27</f>
        <v>7.1331000000000006E-2</v>
      </c>
    </row>
    <row r="43" spans="1:4" x14ac:dyDescent="0.25">
      <c r="A43" s="20">
        <v>-15</v>
      </c>
      <c r="B43">
        <f t="shared" si="4"/>
        <v>6.5608E-2</v>
      </c>
      <c r="C43">
        <f t="shared" ref="C43:C50" si="5">B16</f>
        <v>-3.2607999999999998E-2</v>
      </c>
      <c r="D43">
        <f t="shared" ref="D43:D50" si="6">B28</f>
        <v>-9.3340000000000006E-2</v>
      </c>
    </row>
    <row r="44" spans="1:4" x14ac:dyDescent="0.25">
      <c r="A44" s="20">
        <v>-10</v>
      </c>
      <c r="B44">
        <f t="shared" si="4"/>
        <v>-4.5109999999999997E-2</v>
      </c>
      <c r="C44">
        <f t="shared" si="5"/>
        <v>-0.14064099999999999</v>
      </c>
      <c r="D44">
        <f t="shared" si="6"/>
        <v>-0.24334900000000001</v>
      </c>
    </row>
    <row r="45" spans="1:4" x14ac:dyDescent="0.25">
      <c r="A45" s="20">
        <v>-5</v>
      </c>
      <c r="B45">
        <f t="shared" si="4"/>
        <v>-0.13303000000000001</v>
      </c>
      <c r="C45">
        <f t="shared" si="5"/>
        <v>-0.22381999999999999</v>
      </c>
      <c r="D45">
        <f t="shared" si="6"/>
        <v>-0.29242400000000002</v>
      </c>
    </row>
    <row r="46" spans="1:4" x14ac:dyDescent="0.25">
      <c r="A46" s="20">
        <v>0</v>
      </c>
      <c r="B46">
        <f t="shared" si="4"/>
        <v>-0.19219900000000001</v>
      </c>
      <c r="C46">
        <f t="shared" si="5"/>
        <v>-0.27066000000000001</v>
      </c>
      <c r="D46">
        <f t="shared" si="6"/>
        <v>-0.421676</v>
      </c>
    </row>
    <row r="47" spans="1:4" x14ac:dyDescent="0.25">
      <c r="A47" s="20">
        <v>5</v>
      </c>
      <c r="B47">
        <f t="shared" si="4"/>
        <v>-0.22401399999999999</v>
      </c>
      <c r="C47">
        <f t="shared" si="5"/>
        <v>-0.28909499999999999</v>
      </c>
      <c r="D47">
        <f t="shared" si="6"/>
        <v>-0.50978299999999999</v>
      </c>
    </row>
    <row r="48" spans="1:4" x14ac:dyDescent="0.25">
      <c r="A48" s="20">
        <v>10</v>
      </c>
      <c r="B48">
        <f t="shared" si="4"/>
        <v>-0.396011</v>
      </c>
      <c r="C48">
        <f t="shared" si="5"/>
        <v>-0.479186</v>
      </c>
      <c r="D48">
        <f t="shared" si="6"/>
        <v>-0.773922</v>
      </c>
    </row>
    <row r="49" spans="1:4" x14ac:dyDescent="0.25">
      <c r="A49" s="20">
        <v>15</v>
      </c>
      <c r="B49">
        <f t="shared" si="4"/>
        <v>-0.55664800000000003</v>
      </c>
      <c r="C49">
        <f t="shared" si="5"/>
        <v>-0.67936399999999997</v>
      </c>
      <c r="D49">
        <f t="shared" si="6"/>
        <v>-1.1430610000000001</v>
      </c>
    </row>
    <row r="50" spans="1:4" x14ac:dyDescent="0.25">
      <c r="A50" s="20">
        <v>20</v>
      </c>
      <c r="B50">
        <f t="shared" si="4"/>
        <v>-0.71977800000000003</v>
      </c>
      <c r="C50">
        <f t="shared" si="5"/>
        <v>-0.87142900000000001</v>
      </c>
      <c r="D50">
        <f t="shared" si="6"/>
        <v>-1.459449</v>
      </c>
    </row>
    <row r="54" spans="1:4" x14ac:dyDescent="0.25">
      <c r="A54" s="4" t="s">
        <v>120</v>
      </c>
    </row>
    <row r="55" spans="1:4" x14ac:dyDescent="0.25">
      <c r="A55" s="4" t="s">
        <v>115</v>
      </c>
      <c r="B55" s="4" t="s">
        <v>67</v>
      </c>
      <c r="C55" s="4" t="s">
        <v>70</v>
      </c>
      <c r="D55" s="4" t="s">
        <v>73</v>
      </c>
    </row>
    <row r="56" spans="1:4" x14ac:dyDescent="0.25">
      <c r="A56" s="20">
        <v>-20</v>
      </c>
      <c r="B56">
        <f t="shared" ref="B56:B64" si="7">C3</f>
        <v>0.19149099999999999</v>
      </c>
      <c r="C56">
        <f>C15</f>
        <v>0.245396</v>
      </c>
      <c r="D56">
        <f>C27</f>
        <v>0.194628</v>
      </c>
    </row>
    <row r="57" spans="1:4" x14ac:dyDescent="0.25">
      <c r="A57" s="20">
        <v>-15</v>
      </c>
      <c r="B57">
        <f t="shared" si="7"/>
        <v>6.8234000000000003E-2</v>
      </c>
      <c r="C57">
        <f t="shared" ref="C57:C64" si="8">C16</f>
        <v>9.7167000000000003E-2</v>
      </c>
      <c r="D57">
        <f t="shared" ref="D57:D64" si="9">C28</f>
        <v>3.9230000000000003E-3</v>
      </c>
    </row>
    <row r="58" spans="1:4" x14ac:dyDescent="0.25">
      <c r="A58" s="20">
        <v>-10</v>
      </c>
      <c r="B58">
        <f t="shared" si="7"/>
        <v>-5.3984999999999998E-2</v>
      </c>
      <c r="C58">
        <f t="shared" si="8"/>
        <v>-3.4735000000000002E-2</v>
      </c>
      <c r="D58">
        <f t="shared" si="9"/>
        <v>-0.17052</v>
      </c>
    </row>
    <row r="59" spans="1:4" x14ac:dyDescent="0.25">
      <c r="A59" s="20">
        <v>-5</v>
      </c>
      <c r="B59">
        <f t="shared" si="7"/>
        <v>-0.14574899999999999</v>
      </c>
      <c r="C59">
        <f t="shared" si="8"/>
        <v>-0.14299000000000001</v>
      </c>
      <c r="D59">
        <f t="shared" si="9"/>
        <v>-0.317749</v>
      </c>
    </row>
    <row r="60" spans="1:4" x14ac:dyDescent="0.25">
      <c r="A60" s="20">
        <v>0</v>
      </c>
      <c r="B60">
        <f t="shared" si="7"/>
        <v>-0.19640199999999999</v>
      </c>
      <c r="C60">
        <f t="shared" si="8"/>
        <v>-0.22134899999999999</v>
      </c>
      <c r="D60">
        <f t="shared" si="9"/>
        <v>-0.42766900000000002</v>
      </c>
    </row>
    <row r="61" spans="1:4" x14ac:dyDescent="0.25">
      <c r="A61" s="20">
        <v>5</v>
      </c>
      <c r="B61">
        <f t="shared" si="7"/>
        <v>-0.23239899999999999</v>
      </c>
      <c r="C61">
        <f t="shared" si="8"/>
        <v>-0.27105400000000002</v>
      </c>
      <c r="D61">
        <f t="shared" si="9"/>
        <v>-0.48054200000000002</v>
      </c>
    </row>
    <row r="62" spans="1:4" x14ac:dyDescent="0.25">
      <c r="A62" s="20">
        <v>10</v>
      </c>
      <c r="B62">
        <f t="shared" si="7"/>
        <v>-0.405835</v>
      </c>
      <c r="C62">
        <f t="shared" si="8"/>
        <v>-0.45724199999999998</v>
      </c>
      <c r="D62">
        <f t="shared" si="9"/>
        <v>-0.84584599999999999</v>
      </c>
    </row>
    <row r="63" spans="1:4" x14ac:dyDescent="0.25">
      <c r="A63" s="20">
        <v>15</v>
      </c>
      <c r="B63">
        <f t="shared" si="7"/>
        <v>-0.59504100000000004</v>
      </c>
      <c r="C63">
        <f t="shared" si="8"/>
        <v>-0.66119099999999997</v>
      </c>
      <c r="D63">
        <f t="shared" si="9"/>
        <v>-1.2141139999999999</v>
      </c>
    </row>
    <row r="64" spans="1:4" x14ac:dyDescent="0.25">
      <c r="A64" s="20">
        <v>20</v>
      </c>
      <c r="B64">
        <f t="shared" si="7"/>
        <v>-0.78172799999999998</v>
      </c>
      <c r="C64">
        <f t="shared" si="8"/>
        <v>-0.85987199999999997</v>
      </c>
      <c r="D64">
        <f t="shared" si="9"/>
        <v>-1.575113</v>
      </c>
    </row>
    <row r="67" spans="1:4" x14ac:dyDescent="0.25">
      <c r="A67" s="4" t="s">
        <v>120</v>
      </c>
    </row>
    <row r="68" spans="1:4" x14ac:dyDescent="0.25">
      <c r="A68" s="4" t="s">
        <v>115</v>
      </c>
      <c r="B68" s="4" t="s">
        <v>68</v>
      </c>
      <c r="C68" s="4" t="s">
        <v>71</v>
      </c>
      <c r="D68" s="24" t="s">
        <v>74</v>
      </c>
    </row>
    <row r="69" spans="1:4" x14ac:dyDescent="0.25">
      <c r="A69" s="20">
        <v>-20</v>
      </c>
      <c r="B69">
        <f t="shared" ref="B69:B77" si="10">D3</f>
        <v>0.171982</v>
      </c>
      <c r="C69">
        <f>D15</f>
        <v>0.16722200000000001</v>
      </c>
      <c r="D69">
        <f>D27</f>
        <v>0.231905</v>
      </c>
    </row>
    <row r="70" spans="1:4" x14ac:dyDescent="0.25">
      <c r="A70" s="20">
        <v>-15</v>
      </c>
      <c r="B70">
        <f t="shared" si="10"/>
        <v>4.7683999999999997E-2</v>
      </c>
      <c r="C70">
        <f t="shared" ref="C70:C77" si="11">D16</f>
        <v>-2.036E-2</v>
      </c>
      <c r="D70">
        <f t="shared" ref="D70:D77" si="12">D28</f>
        <v>-9.6557000000000004E-2</v>
      </c>
    </row>
    <row r="71" spans="1:4" x14ac:dyDescent="0.25">
      <c r="A71" s="20">
        <v>-10</v>
      </c>
      <c r="B71">
        <f t="shared" si="10"/>
        <v>-6.2811000000000006E-2</v>
      </c>
      <c r="C71">
        <f t="shared" si="11"/>
        <v>-8.3847000000000005E-2</v>
      </c>
      <c r="D71">
        <f t="shared" si="12"/>
        <v>-0.24673300000000001</v>
      </c>
    </row>
    <row r="72" spans="1:4" x14ac:dyDescent="0.25">
      <c r="A72" s="20">
        <v>-5</v>
      </c>
      <c r="B72">
        <f t="shared" si="10"/>
        <v>-0.15281800000000001</v>
      </c>
      <c r="C72">
        <f t="shared" si="11"/>
        <v>-0.189224</v>
      </c>
      <c r="D72">
        <f t="shared" si="12"/>
        <v>-0.417348</v>
      </c>
    </row>
    <row r="73" spans="1:4" x14ac:dyDescent="0.25">
      <c r="A73" s="20">
        <v>0</v>
      </c>
      <c r="B73">
        <f t="shared" si="10"/>
        <v>-0.16938800000000001</v>
      </c>
      <c r="C73">
        <f t="shared" si="11"/>
        <v>-0.31524400000000002</v>
      </c>
      <c r="D73">
        <f t="shared" si="12"/>
        <v>-0.49404700000000001</v>
      </c>
    </row>
    <row r="74" spans="1:4" x14ac:dyDescent="0.25">
      <c r="A74" s="20">
        <v>5</v>
      </c>
      <c r="B74">
        <f t="shared" si="10"/>
        <v>-0.26018599999999997</v>
      </c>
      <c r="C74">
        <f t="shared" si="11"/>
        <v>-0.40865099999999999</v>
      </c>
      <c r="D74">
        <f t="shared" si="12"/>
        <v>-0.51932500000000004</v>
      </c>
    </row>
    <row r="75" spans="1:4" x14ac:dyDescent="0.25">
      <c r="A75" s="20">
        <v>10</v>
      </c>
      <c r="B75">
        <f t="shared" si="10"/>
        <v>-0.45238299999999998</v>
      </c>
      <c r="C75">
        <f t="shared" si="11"/>
        <v>-0.64900599999999997</v>
      </c>
      <c r="D75">
        <f t="shared" si="12"/>
        <v>-0.91056499999999996</v>
      </c>
    </row>
    <row r="76" spans="1:4" x14ac:dyDescent="0.25">
      <c r="A76" s="20">
        <v>15</v>
      </c>
      <c r="B76">
        <f t="shared" si="10"/>
        <v>-0.65873199999999998</v>
      </c>
      <c r="C76">
        <f t="shared" si="11"/>
        <v>-0.77719700000000003</v>
      </c>
      <c r="D76">
        <f t="shared" si="12"/>
        <v>-1.3110269999999999</v>
      </c>
    </row>
    <row r="77" spans="1:4" x14ac:dyDescent="0.25">
      <c r="A77" s="20">
        <v>20</v>
      </c>
      <c r="B77">
        <f t="shared" si="10"/>
        <v>-0.85381300000000004</v>
      </c>
      <c r="C77">
        <f t="shared" si="11"/>
        <v>-1.0150189999999999</v>
      </c>
      <c r="D77">
        <f t="shared" si="12"/>
        <v>-1.723363</v>
      </c>
    </row>
    <row r="79" spans="1:4" x14ac:dyDescent="0.25">
      <c r="A79" s="5" t="s">
        <v>134</v>
      </c>
      <c r="B79" s="27">
        <f>AVEDEV(B42:B50,B56:B64,B69:B77)</f>
        <v>0.24104204389574757</v>
      </c>
      <c r="C79" s="27">
        <f t="shared" ref="C79:D79" si="13">AVEDEV(C42:C50,C56:C64,C69:C77)</f>
        <v>0.27521341563786006</v>
      </c>
      <c r="D79" s="27">
        <f t="shared" si="13"/>
        <v>0.43663320987654319</v>
      </c>
    </row>
    <row r="80" spans="1:4" x14ac:dyDescent="0.25">
      <c r="A80" t="s">
        <v>133</v>
      </c>
      <c r="B80" s="27">
        <f>_xlfn.STDEV.P(B42:B50,B56:B64,B69:B77)</f>
        <v>0.29532693105282654</v>
      </c>
      <c r="C80" s="27">
        <f t="shared" ref="C80:D80" si="14">_xlfn.STDEV.P(C42:C50,C56:C64,C69:C77)</f>
        <v>0.33398614223162831</v>
      </c>
      <c r="D80" s="27">
        <f t="shared" si="14"/>
        <v>0.53308608204784536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Experimental Parameters</vt:lpstr>
      <vt:lpstr>Participant Eyes Data</vt:lpstr>
      <vt:lpstr>dP Results</vt:lpstr>
      <vt:lpstr>Effective Power Change</vt:lpstr>
      <vt:lpstr>Min Max Power Change</vt:lpstr>
      <vt:lpstr>Parametric Analysis</vt:lpstr>
      <vt:lpstr>BC_effect</vt:lpstr>
    </vt:vector>
  </TitlesOfParts>
  <Company>The University of Liverpool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Biomechanics Group</dc:creator>
  <cp:lastModifiedBy>Abass, Ahmed</cp:lastModifiedBy>
  <dcterms:created xsi:type="dcterms:W3CDTF">2018-08-03T09:19:31Z</dcterms:created>
  <dcterms:modified xsi:type="dcterms:W3CDTF">2019-03-06T08:39:20Z</dcterms:modified>
</cp:coreProperties>
</file>